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Objects="placeholders" codeName="ThisWorkbook" hidePivotFieldList="1" defaultThemeVersion="124226"/>
  <mc:AlternateContent xmlns:mc="http://schemas.openxmlformats.org/markup-compatibility/2006">
    <mc:Choice Requires="x15">
      <x15ac:absPath xmlns:x15ac="http://schemas.microsoft.com/office/spreadsheetml/2010/11/ac" url="C:\Users\EJ\Downloads\"/>
    </mc:Choice>
  </mc:AlternateContent>
  <xr:revisionPtr revIDLastSave="0" documentId="13_ncr:1_{7AE67DBB-ABDF-44C6-95FA-C9B1A6612F71}" xr6:coauthVersionLast="47" xr6:coauthVersionMax="47" xr10:uidLastSave="{00000000-0000-0000-0000-000000000000}"/>
  <bookViews>
    <workbookView xWindow="-110" yWindow="-110" windowWidth="19420" windowHeight="10420" tabRatio="684" activeTab="1" xr2:uid="{00000000-000D-0000-FFFF-FFFF00000000}"/>
  </bookViews>
  <sheets>
    <sheet name="Step 1. Employee List" sheetId="2" r:id="rId1"/>
    <sheet name="Data" sheetId="1" r:id="rId2"/>
    <sheet name="CHART" sheetId="6" state="hidden" r:id="rId3"/>
    <sheet name="Summary NEW" sheetId="5" state="hidden" r:id="rId4"/>
  </sheets>
  <definedNames>
    <definedName name="_xlnm._FilterDatabase" localSheetId="1" hidden="1">Data!$A$12:$A$12</definedName>
    <definedName name="_td280978" localSheetId="1">Data!#REF!</definedName>
    <definedName name="LC_PM_List">'Step 1. Employee List'!$B$3:$B$14</definedName>
    <definedName name="LCList">'Step 1. Employee List'!$B$3:$B$14</definedName>
    <definedName name="PMList">'Step 1. Employee List'!$B$36:$B$50</definedName>
    <definedName name="_xlnm.Print_Area" localSheetId="1">Data!$A:$AG</definedName>
    <definedName name="_xlnm.Print_Titles" localSheetId="1">Data!$A:$A,Data!$12:$12</definedName>
    <definedName name="SPList">'Step 1. Employee List'!$B$53:$B$73</definedName>
  </definedNames>
  <calcPr calcId="191028"/>
  <pivotCaches>
    <pivotCache cacheId="5"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 l="1"/>
  <c r="D14" i="1"/>
  <c r="D15" i="1"/>
  <c r="N15" i="1" s="1"/>
  <c r="D16" i="1"/>
  <c r="D17" i="1"/>
  <c r="D18" i="1"/>
  <c r="N18" i="1" s="1"/>
  <c r="D19" i="1"/>
  <c r="N19" i="1" s="1"/>
  <c r="D20" i="1"/>
  <c r="D21" i="1"/>
  <c r="N21" i="1" s="1"/>
  <c r="D22" i="1"/>
  <c r="N22" i="1" s="1"/>
  <c r="D23" i="1"/>
  <c r="N23" i="1" s="1"/>
  <c r="D24" i="1"/>
  <c r="D25" i="1"/>
  <c r="D26" i="1"/>
  <c r="N26" i="1" s="1"/>
  <c r="D27" i="1"/>
  <c r="N27" i="1" s="1"/>
  <c r="D28" i="1"/>
  <c r="D29" i="1"/>
  <c r="N29" i="1" s="1"/>
  <c r="D30" i="1"/>
  <c r="N30" i="1" s="1"/>
  <c r="D31" i="1"/>
  <c r="N31" i="1" s="1"/>
  <c r="D32" i="1"/>
  <c r="D33" i="1"/>
  <c r="D34" i="1"/>
  <c r="N34" i="1" s="1"/>
  <c r="D35" i="1"/>
  <c r="N35" i="1" s="1"/>
  <c r="D36" i="1"/>
  <c r="D37" i="1"/>
  <c r="N37" i="1" s="1"/>
  <c r="D38" i="1"/>
  <c r="N38" i="1" s="1"/>
  <c r="D39" i="1"/>
  <c r="N39" i="1" s="1"/>
  <c r="D40" i="1"/>
  <c r="D41" i="1"/>
  <c r="D42" i="1"/>
  <c r="D43" i="1"/>
  <c r="N43" i="1" s="1"/>
  <c r="D44" i="1"/>
  <c r="D45" i="1"/>
  <c r="N45" i="1" s="1"/>
  <c r="D46" i="1"/>
  <c r="D47" i="1"/>
  <c r="N47" i="1" s="1"/>
  <c r="D48" i="1"/>
  <c r="D49" i="1"/>
  <c r="D50" i="1"/>
  <c r="D51" i="1"/>
  <c r="N51" i="1" s="1"/>
  <c r="D52" i="1"/>
  <c r="D53" i="1"/>
  <c r="N53" i="1" s="1"/>
  <c r="D54" i="1"/>
  <c r="D55" i="1"/>
  <c r="N55" i="1" s="1"/>
  <c r="D56" i="1"/>
  <c r="D57" i="1"/>
  <c r="D58" i="1"/>
  <c r="D59" i="1"/>
  <c r="N59" i="1" s="1"/>
  <c r="D60" i="1"/>
  <c r="D61" i="1"/>
  <c r="N61" i="1" s="1"/>
  <c r="D62" i="1"/>
  <c r="D63" i="1"/>
  <c r="N63" i="1" s="1"/>
  <c r="D64" i="1"/>
  <c r="D65" i="1"/>
  <c r="D66" i="1"/>
  <c r="D67" i="1"/>
  <c r="N67" i="1" s="1"/>
  <c r="D68" i="1"/>
  <c r="D69" i="1"/>
  <c r="N69" i="1" s="1"/>
  <c r="D70" i="1"/>
  <c r="D71" i="1"/>
  <c r="N71" i="1" s="1"/>
  <c r="D72" i="1"/>
  <c r="D73" i="1"/>
  <c r="D74" i="1"/>
  <c r="D75" i="1"/>
  <c r="N75" i="1" s="1"/>
  <c r="D76" i="1"/>
  <c r="D77" i="1"/>
  <c r="N77" i="1" s="1"/>
  <c r="D78" i="1"/>
  <c r="D79" i="1"/>
  <c r="N79" i="1" s="1"/>
  <c r="D80" i="1"/>
  <c r="D81" i="1"/>
  <c r="D82" i="1"/>
  <c r="D83" i="1"/>
  <c r="N83" i="1" s="1"/>
  <c r="D84" i="1"/>
  <c r="D85" i="1"/>
  <c r="N85" i="1" s="1"/>
  <c r="D86" i="1"/>
  <c r="D87" i="1"/>
  <c r="N87" i="1" s="1"/>
  <c r="D88" i="1"/>
  <c r="D89" i="1"/>
  <c r="D90" i="1"/>
  <c r="D91" i="1"/>
  <c r="N91" i="1" s="1"/>
  <c r="D92" i="1"/>
  <c r="D93" i="1"/>
  <c r="N93" i="1" s="1"/>
  <c r="D94" i="1"/>
  <c r="D95" i="1"/>
  <c r="N95" i="1" s="1"/>
  <c r="D96" i="1"/>
  <c r="D97" i="1"/>
  <c r="D98" i="1"/>
  <c r="D99" i="1"/>
  <c r="N99" i="1" s="1"/>
  <c r="D100" i="1"/>
  <c r="D101" i="1"/>
  <c r="N101" i="1" s="1"/>
  <c r="D102" i="1"/>
  <c r="D103" i="1"/>
  <c r="N103" i="1" s="1"/>
  <c r="D104" i="1"/>
  <c r="D105" i="1"/>
  <c r="D106" i="1"/>
  <c r="D107" i="1"/>
  <c r="N107" i="1" s="1"/>
  <c r="D108" i="1"/>
  <c r="D109" i="1"/>
  <c r="N109" i="1" s="1"/>
  <c r="D110" i="1"/>
  <c r="D111" i="1"/>
  <c r="N111" i="1" s="1"/>
  <c r="D112" i="1"/>
  <c r="D113" i="1"/>
  <c r="D114" i="1"/>
  <c r="D115" i="1"/>
  <c r="N115" i="1" s="1"/>
  <c r="D116" i="1"/>
  <c r="D117" i="1"/>
  <c r="N117" i="1" s="1"/>
  <c r="D118" i="1"/>
  <c r="D119" i="1"/>
  <c r="N119" i="1" s="1"/>
  <c r="D120" i="1"/>
  <c r="D121" i="1"/>
  <c r="D122" i="1"/>
  <c r="D123" i="1"/>
  <c r="N123" i="1" s="1"/>
  <c r="D124" i="1"/>
  <c r="D125" i="1"/>
  <c r="N125" i="1" s="1"/>
  <c r="D126" i="1"/>
  <c r="D127" i="1"/>
  <c r="N127" i="1" s="1"/>
  <c r="D128" i="1"/>
  <c r="D129" i="1"/>
  <c r="D130" i="1"/>
  <c r="D131" i="1"/>
  <c r="N131" i="1" s="1"/>
  <c r="D132" i="1"/>
  <c r="D133" i="1"/>
  <c r="N133" i="1" s="1"/>
  <c r="D134" i="1"/>
  <c r="D135" i="1"/>
  <c r="N135" i="1" s="1"/>
  <c r="D136" i="1"/>
  <c r="D137" i="1"/>
  <c r="D138" i="1"/>
  <c r="D139" i="1"/>
  <c r="N139" i="1" s="1"/>
  <c r="D140" i="1"/>
  <c r="D141" i="1"/>
  <c r="N141" i="1" s="1"/>
  <c r="D142" i="1"/>
  <c r="D143" i="1"/>
  <c r="N143" i="1" s="1"/>
  <c r="D144" i="1"/>
  <c r="D145" i="1"/>
  <c r="D146" i="1"/>
  <c r="D147" i="1"/>
  <c r="N147" i="1" s="1"/>
  <c r="D148" i="1"/>
  <c r="D149" i="1"/>
  <c r="N149" i="1" s="1"/>
  <c r="D150" i="1"/>
  <c r="D151" i="1"/>
  <c r="N151" i="1" s="1"/>
  <c r="D152" i="1"/>
  <c r="D153" i="1"/>
  <c r="D154" i="1"/>
  <c r="D155" i="1"/>
  <c r="N155" i="1" s="1"/>
  <c r="G14" i="1"/>
  <c r="I14" i="1" s="1"/>
  <c r="G15" i="1"/>
  <c r="Q15" i="1" s="1"/>
  <c r="G16" i="1"/>
  <c r="G17" i="1"/>
  <c r="G18" i="1"/>
  <c r="I18" i="1" s="1"/>
  <c r="G19" i="1"/>
  <c r="I19" i="1" s="1"/>
  <c r="G20" i="1"/>
  <c r="G21" i="1"/>
  <c r="Q21" i="1" s="1"/>
  <c r="G22" i="1"/>
  <c r="I22" i="1" s="1"/>
  <c r="G23" i="1"/>
  <c r="Q23" i="1" s="1"/>
  <c r="G24" i="1"/>
  <c r="G25" i="1"/>
  <c r="G26" i="1"/>
  <c r="I26" i="1" s="1"/>
  <c r="G27" i="1"/>
  <c r="I27" i="1" s="1"/>
  <c r="G28" i="1"/>
  <c r="G29" i="1"/>
  <c r="Q29" i="1" s="1"/>
  <c r="G30" i="1"/>
  <c r="I30" i="1" s="1"/>
  <c r="G31" i="1"/>
  <c r="G32" i="1"/>
  <c r="G33" i="1"/>
  <c r="G34" i="1"/>
  <c r="I34" i="1" s="1"/>
  <c r="G35" i="1"/>
  <c r="I35" i="1" s="1"/>
  <c r="G36" i="1"/>
  <c r="G37" i="1"/>
  <c r="Q37" i="1" s="1"/>
  <c r="G38" i="1"/>
  <c r="I38" i="1" s="1"/>
  <c r="G39" i="1"/>
  <c r="Q39" i="1" s="1"/>
  <c r="G40" i="1"/>
  <c r="G41" i="1"/>
  <c r="G42" i="1"/>
  <c r="I42" i="1" s="1"/>
  <c r="G43" i="1"/>
  <c r="R43" i="1" s="1"/>
  <c r="G44" i="1"/>
  <c r="G45" i="1"/>
  <c r="I45" i="1" s="1"/>
  <c r="G46" i="1"/>
  <c r="I46" i="1" s="1"/>
  <c r="G47" i="1"/>
  <c r="G48" i="1"/>
  <c r="G49" i="1"/>
  <c r="G50" i="1"/>
  <c r="I50" i="1" s="1"/>
  <c r="G51" i="1"/>
  <c r="I51" i="1" s="1"/>
  <c r="G52" i="1"/>
  <c r="G53" i="1"/>
  <c r="Q53" i="1" s="1"/>
  <c r="G54" i="1"/>
  <c r="I54" i="1" s="1"/>
  <c r="G55" i="1"/>
  <c r="Q55" i="1" s="1"/>
  <c r="G56" i="1"/>
  <c r="G57" i="1"/>
  <c r="G58" i="1"/>
  <c r="I58" i="1" s="1"/>
  <c r="G59" i="1"/>
  <c r="I59" i="1" s="1"/>
  <c r="G60" i="1"/>
  <c r="G61" i="1"/>
  <c r="Q61" i="1" s="1"/>
  <c r="G62" i="1"/>
  <c r="I62" i="1" s="1"/>
  <c r="G63" i="1"/>
  <c r="G64" i="1"/>
  <c r="G65" i="1"/>
  <c r="G66" i="1"/>
  <c r="I66" i="1" s="1"/>
  <c r="G67" i="1"/>
  <c r="I67" i="1" s="1"/>
  <c r="G68" i="1"/>
  <c r="G69" i="1"/>
  <c r="Q69" i="1" s="1"/>
  <c r="G70" i="1"/>
  <c r="I70" i="1" s="1"/>
  <c r="G71" i="1"/>
  <c r="Q71" i="1" s="1"/>
  <c r="G72" i="1"/>
  <c r="G73" i="1"/>
  <c r="G74" i="1"/>
  <c r="I74" i="1" s="1"/>
  <c r="G75" i="1"/>
  <c r="R75" i="1" s="1"/>
  <c r="G76" i="1"/>
  <c r="G77" i="1"/>
  <c r="I77" i="1" s="1"/>
  <c r="G78" i="1"/>
  <c r="I78" i="1" s="1"/>
  <c r="G79" i="1"/>
  <c r="G80" i="1"/>
  <c r="G81" i="1"/>
  <c r="G82" i="1"/>
  <c r="I82" i="1" s="1"/>
  <c r="G83" i="1"/>
  <c r="I83" i="1" s="1"/>
  <c r="G84" i="1"/>
  <c r="G85" i="1"/>
  <c r="Q85" i="1" s="1"/>
  <c r="G86" i="1"/>
  <c r="I86" i="1" s="1"/>
  <c r="G87" i="1"/>
  <c r="Q87" i="1" s="1"/>
  <c r="G88" i="1"/>
  <c r="G89" i="1"/>
  <c r="G90" i="1"/>
  <c r="I90" i="1" s="1"/>
  <c r="G91" i="1"/>
  <c r="I91" i="1" s="1"/>
  <c r="G92" i="1"/>
  <c r="G93" i="1"/>
  <c r="Q93" i="1" s="1"/>
  <c r="G94" i="1"/>
  <c r="I94" i="1" s="1"/>
  <c r="G95" i="1"/>
  <c r="G96" i="1"/>
  <c r="G97" i="1"/>
  <c r="G98" i="1"/>
  <c r="I98" i="1" s="1"/>
  <c r="G99" i="1"/>
  <c r="I99" i="1" s="1"/>
  <c r="G100" i="1"/>
  <c r="G101" i="1"/>
  <c r="Q101" i="1" s="1"/>
  <c r="G102" i="1"/>
  <c r="I102" i="1" s="1"/>
  <c r="G103" i="1"/>
  <c r="Q103" i="1" s="1"/>
  <c r="G104" i="1"/>
  <c r="G105" i="1"/>
  <c r="G106" i="1"/>
  <c r="I106" i="1" s="1"/>
  <c r="G107" i="1"/>
  <c r="I107" i="1" s="1"/>
  <c r="G108" i="1"/>
  <c r="G109" i="1"/>
  <c r="I109" i="1" s="1"/>
  <c r="G110" i="1"/>
  <c r="I110" i="1" s="1"/>
  <c r="G111" i="1"/>
  <c r="G112" i="1"/>
  <c r="G113" i="1"/>
  <c r="G114" i="1"/>
  <c r="I114" i="1" s="1"/>
  <c r="G115" i="1"/>
  <c r="I115" i="1" s="1"/>
  <c r="G116" i="1"/>
  <c r="G117" i="1"/>
  <c r="Q117" i="1" s="1"/>
  <c r="G118" i="1"/>
  <c r="I118" i="1" s="1"/>
  <c r="G119" i="1"/>
  <c r="G120" i="1"/>
  <c r="G121" i="1"/>
  <c r="G122" i="1"/>
  <c r="I122" i="1" s="1"/>
  <c r="G123" i="1"/>
  <c r="I123" i="1" s="1"/>
  <c r="G124" i="1"/>
  <c r="G125" i="1"/>
  <c r="Q125" i="1" s="1"/>
  <c r="G126" i="1"/>
  <c r="I126" i="1" s="1"/>
  <c r="G127" i="1"/>
  <c r="G128" i="1"/>
  <c r="G129" i="1"/>
  <c r="G130" i="1"/>
  <c r="I130" i="1" s="1"/>
  <c r="G131" i="1"/>
  <c r="I131" i="1" s="1"/>
  <c r="G132" i="1"/>
  <c r="G133" i="1"/>
  <c r="Q133" i="1" s="1"/>
  <c r="G134" i="1"/>
  <c r="I134" i="1" s="1"/>
  <c r="G135" i="1"/>
  <c r="G136" i="1"/>
  <c r="G137" i="1"/>
  <c r="G138" i="1"/>
  <c r="I138" i="1" s="1"/>
  <c r="G139" i="1"/>
  <c r="I139" i="1" s="1"/>
  <c r="G140" i="1"/>
  <c r="G141" i="1"/>
  <c r="I141" i="1" s="1"/>
  <c r="G142" i="1"/>
  <c r="I142" i="1" s="1"/>
  <c r="G143" i="1"/>
  <c r="G144" i="1"/>
  <c r="G145" i="1"/>
  <c r="G146" i="1"/>
  <c r="I146" i="1" s="1"/>
  <c r="G147" i="1"/>
  <c r="I147" i="1" s="1"/>
  <c r="G148" i="1"/>
  <c r="G149" i="1"/>
  <c r="Q149" i="1" s="1"/>
  <c r="G150" i="1"/>
  <c r="I150" i="1" s="1"/>
  <c r="G151" i="1"/>
  <c r="G152" i="1"/>
  <c r="G153" i="1"/>
  <c r="G154" i="1"/>
  <c r="I154" i="1" s="1"/>
  <c r="G155" i="1"/>
  <c r="I155" i="1" s="1"/>
  <c r="I15" i="1"/>
  <c r="I16" i="1"/>
  <c r="I17" i="1"/>
  <c r="I20" i="1"/>
  <c r="I23" i="1"/>
  <c r="I24" i="1"/>
  <c r="I25" i="1"/>
  <c r="I28" i="1"/>
  <c r="I31" i="1"/>
  <c r="I32" i="1"/>
  <c r="I33" i="1"/>
  <c r="I36" i="1"/>
  <c r="I39" i="1"/>
  <c r="I40" i="1"/>
  <c r="I41" i="1"/>
  <c r="I44" i="1"/>
  <c r="I47" i="1"/>
  <c r="I48" i="1"/>
  <c r="I49" i="1"/>
  <c r="I52" i="1"/>
  <c r="I55" i="1"/>
  <c r="I56" i="1"/>
  <c r="I57" i="1"/>
  <c r="I60" i="1"/>
  <c r="I63" i="1"/>
  <c r="I64" i="1"/>
  <c r="I65" i="1"/>
  <c r="I68" i="1"/>
  <c r="I71" i="1"/>
  <c r="I72" i="1"/>
  <c r="I73" i="1"/>
  <c r="I76" i="1"/>
  <c r="I79" i="1"/>
  <c r="I80" i="1"/>
  <c r="I81" i="1"/>
  <c r="I84" i="1"/>
  <c r="I87" i="1"/>
  <c r="I88" i="1"/>
  <c r="I89" i="1"/>
  <c r="I92" i="1"/>
  <c r="I95" i="1"/>
  <c r="I96" i="1"/>
  <c r="I97" i="1"/>
  <c r="I100" i="1"/>
  <c r="I103" i="1"/>
  <c r="I104" i="1"/>
  <c r="I105" i="1"/>
  <c r="I108" i="1"/>
  <c r="I111" i="1"/>
  <c r="I112" i="1"/>
  <c r="I113" i="1"/>
  <c r="I116" i="1"/>
  <c r="I119" i="1"/>
  <c r="I120" i="1"/>
  <c r="I121" i="1"/>
  <c r="I124" i="1"/>
  <c r="I127" i="1"/>
  <c r="I128" i="1"/>
  <c r="I129" i="1"/>
  <c r="I132" i="1"/>
  <c r="I135" i="1"/>
  <c r="I136" i="1"/>
  <c r="I137" i="1"/>
  <c r="I140" i="1"/>
  <c r="I143" i="1"/>
  <c r="I144" i="1"/>
  <c r="I145" i="1"/>
  <c r="I148" i="1"/>
  <c r="I151" i="1"/>
  <c r="I152" i="1"/>
  <c r="I153" i="1"/>
  <c r="K15" i="1"/>
  <c r="L15" i="1"/>
  <c r="M15" i="1"/>
  <c r="K16" i="1"/>
  <c r="P16" i="1" s="1"/>
  <c r="L16" i="1"/>
  <c r="M16" i="1"/>
  <c r="N16" i="1"/>
  <c r="K17" i="1"/>
  <c r="L17" i="1"/>
  <c r="M17" i="1"/>
  <c r="N17" i="1"/>
  <c r="K18" i="1"/>
  <c r="P18" i="1" s="1"/>
  <c r="L18" i="1"/>
  <c r="M18" i="1"/>
  <c r="K19" i="1"/>
  <c r="L19" i="1"/>
  <c r="M19" i="1"/>
  <c r="K20" i="1"/>
  <c r="R20" i="1" s="1"/>
  <c r="L20" i="1"/>
  <c r="M20" i="1"/>
  <c r="N20" i="1"/>
  <c r="K21" i="1"/>
  <c r="L21" i="1"/>
  <c r="M21" i="1"/>
  <c r="K22" i="1"/>
  <c r="L22" i="1"/>
  <c r="M22" i="1"/>
  <c r="K23" i="1"/>
  <c r="L23" i="1"/>
  <c r="M23" i="1"/>
  <c r="K24" i="1"/>
  <c r="P24" i="1" s="1"/>
  <c r="L24" i="1"/>
  <c r="M24" i="1"/>
  <c r="N24" i="1"/>
  <c r="K25" i="1"/>
  <c r="L25" i="1"/>
  <c r="M25" i="1"/>
  <c r="N25" i="1"/>
  <c r="K26" i="1"/>
  <c r="P26" i="1" s="1"/>
  <c r="L26" i="1"/>
  <c r="M26" i="1"/>
  <c r="K27" i="1"/>
  <c r="L27" i="1"/>
  <c r="M27" i="1"/>
  <c r="K28" i="1"/>
  <c r="R28" i="1" s="1"/>
  <c r="L28" i="1"/>
  <c r="M28" i="1"/>
  <c r="N28" i="1"/>
  <c r="K29" i="1"/>
  <c r="L29" i="1"/>
  <c r="M29" i="1"/>
  <c r="K30" i="1"/>
  <c r="L30" i="1"/>
  <c r="M30" i="1"/>
  <c r="K31" i="1"/>
  <c r="L31" i="1"/>
  <c r="M31" i="1"/>
  <c r="K32" i="1"/>
  <c r="P32" i="1" s="1"/>
  <c r="L32" i="1"/>
  <c r="M32" i="1"/>
  <c r="N32" i="1"/>
  <c r="K33" i="1"/>
  <c r="L33" i="1"/>
  <c r="M33" i="1"/>
  <c r="N33" i="1"/>
  <c r="K34" i="1"/>
  <c r="P34" i="1" s="1"/>
  <c r="L34" i="1"/>
  <c r="M34" i="1"/>
  <c r="K35" i="1"/>
  <c r="L35" i="1"/>
  <c r="M35" i="1"/>
  <c r="K36" i="1"/>
  <c r="R36" i="1" s="1"/>
  <c r="L36" i="1"/>
  <c r="M36" i="1"/>
  <c r="N36" i="1"/>
  <c r="K37" i="1"/>
  <c r="L37" i="1"/>
  <c r="M37" i="1"/>
  <c r="K38" i="1"/>
  <c r="L38" i="1"/>
  <c r="M38" i="1"/>
  <c r="K39" i="1"/>
  <c r="L39" i="1"/>
  <c r="M39" i="1"/>
  <c r="K40" i="1"/>
  <c r="P40" i="1" s="1"/>
  <c r="L40" i="1"/>
  <c r="M40" i="1"/>
  <c r="N40" i="1"/>
  <c r="K41" i="1"/>
  <c r="L41" i="1"/>
  <c r="M41" i="1"/>
  <c r="N41" i="1"/>
  <c r="K42" i="1"/>
  <c r="P42" i="1" s="1"/>
  <c r="L42" i="1"/>
  <c r="M42" i="1"/>
  <c r="N42" i="1"/>
  <c r="K43" i="1"/>
  <c r="L43" i="1"/>
  <c r="M43" i="1"/>
  <c r="K44" i="1"/>
  <c r="R44" i="1" s="1"/>
  <c r="L44" i="1"/>
  <c r="M44" i="1"/>
  <c r="N44" i="1"/>
  <c r="K45" i="1"/>
  <c r="L45" i="1"/>
  <c r="M45" i="1"/>
  <c r="K46" i="1"/>
  <c r="L46" i="1"/>
  <c r="M46" i="1"/>
  <c r="N46" i="1"/>
  <c r="K47" i="1"/>
  <c r="L47" i="1"/>
  <c r="M47" i="1"/>
  <c r="K48" i="1"/>
  <c r="P48" i="1" s="1"/>
  <c r="L48" i="1"/>
  <c r="M48" i="1"/>
  <c r="N48" i="1"/>
  <c r="K49" i="1"/>
  <c r="L49" i="1"/>
  <c r="M49" i="1"/>
  <c r="N49" i="1"/>
  <c r="K50" i="1"/>
  <c r="P50" i="1" s="1"/>
  <c r="L50" i="1"/>
  <c r="M50" i="1"/>
  <c r="N50" i="1"/>
  <c r="K51" i="1"/>
  <c r="L51" i="1"/>
  <c r="M51" i="1"/>
  <c r="K52" i="1"/>
  <c r="R52" i="1" s="1"/>
  <c r="L52" i="1"/>
  <c r="M52" i="1"/>
  <c r="N52" i="1"/>
  <c r="K53" i="1"/>
  <c r="L53" i="1"/>
  <c r="M53" i="1"/>
  <c r="K54" i="1"/>
  <c r="L54" i="1"/>
  <c r="M54" i="1"/>
  <c r="N54" i="1"/>
  <c r="K55" i="1"/>
  <c r="L55" i="1"/>
  <c r="M55" i="1"/>
  <c r="K56" i="1"/>
  <c r="P56" i="1" s="1"/>
  <c r="L56" i="1"/>
  <c r="M56" i="1"/>
  <c r="N56" i="1"/>
  <c r="K57" i="1"/>
  <c r="L57" i="1"/>
  <c r="M57" i="1"/>
  <c r="N57" i="1"/>
  <c r="K58" i="1"/>
  <c r="P58" i="1" s="1"/>
  <c r="L58" i="1"/>
  <c r="M58" i="1"/>
  <c r="N58" i="1"/>
  <c r="K59" i="1"/>
  <c r="L59" i="1"/>
  <c r="M59" i="1"/>
  <c r="K60" i="1"/>
  <c r="R60" i="1" s="1"/>
  <c r="L60" i="1"/>
  <c r="M60" i="1"/>
  <c r="N60" i="1"/>
  <c r="K61" i="1"/>
  <c r="L61" i="1"/>
  <c r="M61" i="1"/>
  <c r="K62" i="1"/>
  <c r="L62" i="1"/>
  <c r="M62" i="1"/>
  <c r="N62" i="1"/>
  <c r="K63" i="1"/>
  <c r="L63" i="1"/>
  <c r="M63" i="1"/>
  <c r="K64" i="1"/>
  <c r="P64" i="1" s="1"/>
  <c r="L64" i="1"/>
  <c r="M64" i="1"/>
  <c r="N64" i="1"/>
  <c r="K65" i="1"/>
  <c r="L65" i="1"/>
  <c r="M65" i="1"/>
  <c r="N65" i="1"/>
  <c r="K66" i="1"/>
  <c r="P66" i="1" s="1"/>
  <c r="L66" i="1"/>
  <c r="M66" i="1"/>
  <c r="N66" i="1"/>
  <c r="K67" i="1"/>
  <c r="L67" i="1"/>
  <c r="M67" i="1"/>
  <c r="K68" i="1"/>
  <c r="R68" i="1" s="1"/>
  <c r="L68" i="1"/>
  <c r="M68" i="1"/>
  <c r="N68" i="1"/>
  <c r="K69" i="1"/>
  <c r="L69" i="1"/>
  <c r="M69" i="1"/>
  <c r="K70" i="1"/>
  <c r="L70" i="1"/>
  <c r="M70" i="1"/>
  <c r="N70" i="1"/>
  <c r="K71" i="1"/>
  <c r="L71" i="1"/>
  <c r="M71" i="1"/>
  <c r="K72" i="1"/>
  <c r="P72" i="1" s="1"/>
  <c r="L72" i="1"/>
  <c r="M72" i="1"/>
  <c r="N72" i="1"/>
  <c r="K73" i="1"/>
  <c r="L73" i="1"/>
  <c r="M73" i="1"/>
  <c r="N73" i="1"/>
  <c r="K74" i="1"/>
  <c r="P74" i="1" s="1"/>
  <c r="L74" i="1"/>
  <c r="M74" i="1"/>
  <c r="N74" i="1"/>
  <c r="K75" i="1"/>
  <c r="L75" i="1"/>
  <c r="M75" i="1"/>
  <c r="K76" i="1"/>
  <c r="R76" i="1" s="1"/>
  <c r="L76" i="1"/>
  <c r="M76" i="1"/>
  <c r="N76" i="1"/>
  <c r="K77" i="1"/>
  <c r="L77" i="1"/>
  <c r="M77" i="1"/>
  <c r="K78" i="1"/>
  <c r="L78" i="1"/>
  <c r="M78" i="1"/>
  <c r="N78" i="1"/>
  <c r="K79" i="1"/>
  <c r="L79" i="1"/>
  <c r="M79" i="1"/>
  <c r="K80" i="1"/>
  <c r="P80" i="1" s="1"/>
  <c r="L80" i="1"/>
  <c r="M80" i="1"/>
  <c r="N80" i="1"/>
  <c r="K81" i="1"/>
  <c r="L81" i="1"/>
  <c r="M81" i="1"/>
  <c r="N81" i="1"/>
  <c r="K82" i="1"/>
  <c r="P82" i="1" s="1"/>
  <c r="L82" i="1"/>
  <c r="M82" i="1"/>
  <c r="N82" i="1"/>
  <c r="K83" i="1"/>
  <c r="L83" i="1"/>
  <c r="M83" i="1"/>
  <c r="K84" i="1"/>
  <c r="R84" i="1" s="1"/>
  <c r="L84" i="1"/>
  <c r="M84" i="1"/>
  <c r="N84" i="1"/>
  <c r="K85" i="1"/>
  <c r="L85" i="1"/>
  <c r="M85" i="1"/>
  <c r="K86" i="1"/>
  <c r="L86" i="1"/>
  <c r="M86" i="1"/>
  <c r="N86" i="1"/>
  <c r="K87" i="1"/>
  <c r="L87" i="1"/>
  <c r="M87" i="1"/>
  <c r="K88" i="1"/>
  <c r="P88" i="1" s="1"/>
  <c r="L88" i="1"/>
  <c r="M88" i="1"/>
  <c r="N88" i="1"/>
  <c r="K89" i="1"/>
  <c r="L89" i="1"/>
  <c r="M89" i="1"/>
  <c r="N89" i="1"/>
  <c r="K90" i="1"/>
  <c r="P90" i="1" s="1"/>
  <c r="L90" i="1"/>
  <c r="M90" i="1"/>
  <c r="N90" i="1"/>
  <c r="K91" i="1"/>
  <c r="L91" i="1"/>
  <c r="M91" i="1"/>
  <c r="K92" i="1"/>
  <c r="R92" i="1" s="1"/>
  <c r="L92" i="1"/>
  <c r="M92" i="1"/>
  <c r="N92" i="1"/>
  <c r="K93" i="1"/>
  <c r="L93" i="1"/>
  <c r="M93" i="1"/>
  <c r="K94" i="1"/>
  <c r="L94" i="1"/>
  <c r="M94" i="1"/>
  <c r="N94" i="1"/>
  <c r="K95" i="1"/>
  <c r="L95" i="1"/>
  <c r="M95" i="1"/>
  <c r="K96" i="1"/>
  <c r="P96" i="1" s="1"/>
  <c r="L96" i="1"/>
  <c r="M96" i="1"/>
  <c r="N96" i="1"/>
  <c r="K97" i="1"/>
  <c r="L97" i="1"/>
  <c r="M97" i="1"/>
  <c r="N97" i="1"/>
  <c r="K98" i="1"/>
  <c r="P98" i="1" s="1"/>
  <c r="L98" i="1"/>
  <c r="M98" i="1"/>
  <c r="N98" i="1"/>
  <c r="K99" i="1"/>
  <c r="L99" i="1"/>
  <c r="M99" i="1"/>
  <c r="K100" i="1"/>
  <c r="R100" i="1" s="1"/>
  <c r="L100" i="1"/>
  <c r="M100" i="1"/>
  <c r="N100" i="1"/>
  <c r="K101" i="1"/>
  <c r="L101" i="1"/>
  <c r="M101" i="1"/>
  <c r="K102" i="1"/>
  <c r="L102" i="1"/>
  <c r="M102" i="1"/>
  <c r="N102" i="1"/>
  <c r="K103" i="1"/>
  <c r="L103" i="1"/>
  <c r="M103" i="1"/>
  <c r="K104" i="1"/>
  <c r="Q104" i="1" s="1"/>
  <c r="L104" i="1"/>
  <c r="M104" i="1"/>
  <c r="N104" i="1"/>
  <c r="K105" i="1"/>
  <c r="L105" i="1"/>
  <c r="M105" i="1"/>
  <c r="N105" i="1"/>
  <c r="K106" i="1"/>
  <c r="P106" i="1" s="1"/>
  <c r="L106" i="1"/>
  <c r="M106" i="1"/>
  <c r="N106" i="1"/>
  <c r="K107" i="1"/>
  <c r="L107" i="1"/>
  <c r="M107" i="1"/>
  <c r="K108" i="1"/>
  <c r="R108" i="1" s="1"/>
  <c r="L108" i="1"/>
  <c r="M108" i="1"/>
  <c r="N108" i="1"/>
  <c r="K109" i="1"/>
  <c r="L109" i="1"/>
  <c r="M109" i="1"/>
  <c r="K110" i="1"/>
  <c r="L110" i="1"/>
  <c r="M110" i="1"/>
  <c r="N110" i="1"/>
  <c r="K111" i="1"/>
  <c r="L111" i="1"/>
  <c r="M111" i="1"/>
  <c r="K112" i="1"/>
  <c r="Q112" i="1" s="1"/>
  <c r="L112" i="1"/>
  <c r="M112" i="1"/>
  <c r="N112" i="1"/>
  <c r="K113" i="1"/>
  <c r="L113" i="1"/>
  <c r="M113" i="1"/>
  <c r="N113" i="1"/>
  <c r="K114" i="1"/>
  <c r="P114" i="1" s="1"/>
  <c r="L114" i="1"/>
  <c r="M114" i="1"/>
  <c r="N114" i="1"/>
  <c r="K115" i="1"/>
  <c r="L115" i="1"/>
  <c r="M115" i="1"/>
  <c r="K116" i="1"/>
  <c r="R116" i="1" s="1"/>
  <c r="L116" i="1"/>
  <c r="M116" i="1"/>
  <c r="N116" i="1"/>
  <c r="K117" i="1"/>
  <c r="L117" i="1"/>
  <c r="M117" i="1"/>
  <c r="K118" i="1"/>
  <c r="L118" i="1"/>
  <c r="M118" i="1"/>
  <c r="N118" i="1"/>
  <c r="K119" i="1"/>
  <c r="L119" i="1"/>
  <c r="M119" i="1"/>
  <c r="K120" i="1"/>
  <c r="Q120" i="1" s="1"/>
  <c r="L120" i="1"/>
  <c r="M120" i="1"/>
  <c r="N120" i="1"/>
  <c r="K121" i="1"/>
  <c r="L121" i="1"/>
  <c r="M121" i="1"/>
  <c r="N121" i="1"/>
  <c r="K122" i="1"/>
  <c r="P122" i="1" s="1"/>
  <c r="L122" i="1"/>
  <c r="M122" i="1"/>
  <c r="N122" i="1"/>
  <c r="K123" i="1"/>
  <c r="L123" i="1"/>
  <c r="M123" i="1"/>
  <c r="K124" i="1"/>
  <c r="R124" i="1" s="1"/>
  <c r="L124" i="1"/>
  <c r="M124" i="1"/>
  <c r="N124" i="1"/>
  <c r="K125" i="1"/>
  <c r="L125" i="1"/>
  <c r="M125" i="1"/>
  <c r="K126" i="1"/>
  <c r="L126" i="1"/>
  <c r="M126" i="1"/>
  <c r="N126" i="1"/>
  <c r="K127" i="1"/>
  <c r="L127" i="1"/>
  <c r="M127" i="1"/>
  <c r="K128" i="1"/>
  <c r="Q128" i="1" s="1"/>
  <c r="L128" i="1"/>
  <c r="M128" i="1"/>
  <c r="N128" i="1"/>
  <c r="K129" i="1"/>
  <c r="L129" i="1"/>
  <c r="M129" i="1"/>
  <c r="N129" i="1"/>
  <c r="K130" i="1"/>
  <c r="P130" i="1" s="1"/>
  <c r="L130" i="1"/>
  <c r="M130" i="1"/>
  <c r="N130" i="1"/>
  <c r="K131" i="1"/>
  <c r="L131" i="1"/>
  <c r="M131" i="1"/>
  <c r="K132" i="1"/>
  <c r="R132" i="1" s="1"/>
  <c r="L132" i="1"/>
  <c r="M132" i="1"/>
  <c r="N132" i="1"/>
  <c r="K133" i="1"/>
  <c r="L133" i="1"/>
  <c r="M133" i="1"/>
  <c r="K134" i="1"/>
  <c r="L134" i="1"/>
  <c r="M134" i="1"/>
  <c r="N134" i="1"/>
  <c r="K135" i="1"/>
  <c r="L135" i="1"/>
  <c r="M135" i="1"/>
  <c r="K136" i="1"/>
  <c r="P136" i="1" s="1"/>
  <c r="L136" i="1"/>
  <c r="M136" i="1"/>
  <c r="N136" i="1"/>
  <c r="K137" i="1"/>
  <c r="L137" i="1"/>
  <c r="M137" i="1"/>
  <c r="N137" i="1"/>
  <c r="K138" i="1"/>
  <c r="P138" i="1" s="1"/>
  <c r="L138" i="1"/>
  <c r="M138" i="1"/>
  <c r="N138" i="1"/>
  <c r="K139" i="1"/>
  <c r="L139" i="1"/>
  <c r="M139" i="1"/>
  <c r="K140" i="1"/>
  <c r="R140" i="1" s="1"/>
  <c r="L140" i="1"/>
  <c r="M140" i="1"/>
  <c r="N140" i="1"/>
  <c r="K141" i="1"/>
  <c r="L141" i="1"/>
  <c r="M141" i="1"/>
  <c r="K142" i="1"/>
  <c r="L142" i="1"/>
  <c r="M142" i="1"/>
  <c r="N142" i="1"/>
  <c r="K143" i="1"/>
  <c r="L143" i="1"/>
  <c r="M143" i="1"/>
  <c r="K144" i="1"/>
  <c r="P144" i="1" s="1"/>
  <c r="L144" i="1"/>
  <c r="M144" i="1"/>
  <c r="N144" i="1"/>
  <c r="K145" i="1"/>
  <c r="L145" i="1"/>
  <c r="M145" i="1"/>
  <c r="N145" i="1"/>
  <c r="K146" i="1"/>
  <c r="P146" i="1" s="1"/>
  <c r="L146" i="1"/>
  <c r="M146" i="1"/>
  <c r="N146" i="1"/>
  <c r="K147" i="1"/>
  <c r="L147" i="1"/>
  <c r="M147" i="1"/>
  <c r="K148" i="1"/>
  <c r="R148" i="1" s="1"/>
  <c r="L148" i="1"/>
  <c r="M148" i="1"/>
  <c r="N148" i="1"/>
  <c r="K149" i="1"/>
  <c r="L149" i="1"/>
  <c r="M149" i="1"/>
  <c r="K150" i="1"/>
  <c r="L150" i="1"/>
  <c r="M150" i="1"/>
  <c r="N150" i="1"/>
  <c r="K151" i="1"/>
  <c r="L151" i="1"/>
  <c r="M151" i="1"/>
  <c r="K152" i="1"/>
  <c r="P152" i="1" s="1"/>
  <c r="L152" i="1"/>
  <c r="M152" i="1"/>
  <c r="N152" i="1"/>
  <c r="K153" i="1"/>
  <c r="L153" i="1"/>
  <c r="M153" i="1"/>
  <c r="N153" i="1"/>
  <c r="K154" i="1"/>
  <c r="P154" i="1" s="1"/>
  <c r="L154" i="1"/>
  <c r="M154" i="1"/>
  <c r="N154" i="1"/>
  <c r="K155" i="1"/>
  <c r="L155" i="1"/>
  <c r="M155" i="1"/>
  <c r="P15" i="1"/>
  <c r="R15" i="1"/>
  <c r="R16" i="1"/>
  <c r="P17" i="1"/>
  <c r="Q17" i="1"/>
  <c r="R17" i="1"/>
  <c r="P19" i="1"/>
  <c r="P20" i="1"/>
  <c r="Q20" i="1"/>
  <c r="P21" i="1"/>
  <c r="P22" i="1"/>
  <c r="Q22" i="1"/>
  <c r="R22" i="1"/>
  <c r="P23" i="1"/>
  <c r="R23" i="1"/>
  <c r="R24" i="1"/>
  <c r="P25" i="1"/>
  <c r="Q25" i="1"/>
  <c r="R25" i="1"/>
  <c r="P27" i="1"/>
  <c r="Q27" i="1"/>
  <c r="P28" i="1"/>
  <c r="Q28" i="1"/>
  <c r="P29" i="1"/>
  <c r="P30" i="1"/>
  <c r="Q30" i="1"/>
  <c r="R30" i="1"/>
  <c r="P31" i="1"/>
  <c r="Q31" i="1"/>
  <c r="R31" i="1"/>
  <c r="R32" i="1"/>
  <c r="P33" i="1"/>
  <c r="Q33" i="1"/>
  <c r="R33" i="1"/>
  <c r="P35" i="1"/>
  <c r="Q35" i="1"/>
  <c r="R35" i="1"/>
  <c r="P36" i="1"/>
  <c r="Q36" i="1"/>
  <c r="P37" i="1"/>
  <c r="P38" i="1"/>
  <c r="Q38" i="1"/>
  <c r="R38" i="1"/>
  <c r="P39" i="1"/>
  <c r="R40" i="1"/>
  <c r="P41" i="1"/>
  <c r="Q41" i="1"/>
  <c r="R41" i="1"/>
  <c r="P43" i="1"/>
  <c r="Q43" i="1"/>
  <c r="P44" i="1"/>
  <c r="Q44" i="1"/>
  <c r="P45" i="1"/>
  <c r="R45" i="1"/>
  <c r="P46" i="1"/>
  <c r="Q46" i="1"/>
  <c r="R46" i="1"/>
  <c r="P47" i="1"/>
  <c r="Q47" i="1"/>
  <c r="R47" i="1"/>
  <c r="R48" i="1"/>
  <c r="P49" i="1"/>
  <c r="Q49" i="1"/>
  <c r="R49" i="1"/>
  <c r="P51" i="1"/>
  <c r="R51" i="1"/>
  <c r="P52" i="1"/>
  <c r="Q52" i="1"/>
  <c r="P53" i="1"/>
  <c r="P54" i="1"/>
  <c r="Q54" i="1"/>
  <c r="R54" i="1"/>
  <c r="P55" i="1"/>
  <c r="R55" i="1"/>
  <c r="R56" i="1"/>
  <c r="P57" i="1"/>
  <c r="Q57" i="1"/>
  <c r="R57" i="1"/>
  <c r="P59" i="1"/>
  <c r="Q59" i="1"/>
  <c r="P60" i="1"/>
  <c r="Q60" i="1"/>
  <c r="P61" i="1"/>
  <c r="P62" i="1"/>
  <c r="Q62" i="1"/>
  <c r="R62" i="1"/>
  <c r="P63" i="1"/>
  <c r="Q63" i="1"/>
  <c r="R63" i="1"/>
  <c r="R64" i="1"/>
  <c r="P65" i="1"/>
  <c r="Q65" i="1"/>
  <c r="R65" i="1"/>
  <c r="P67" i="1"/>
  <c r="Q67" i="1"/>
  <c r="R67" i="1"/>
  <c r="P68" i="1"/>
  <c r="Q68" i="1"/>
  <c r="P69" i="1"/>
  <c r="P70" i="1"/>
  <c r="Q70" i="1"/>
  <c r="R70" i="1"/>
  <c r="P71" i="1"/>
  <c r="R72" i="1"/>
  <c r="P73" i="1"/>
  <c r="Q73" i="1"/>
  <c r="R73" i="1"/>
  <c r="P75" i="1"/>
  <c r="Q75" i="1"/>
  <c r="P76" i="1"/>
  <c r="Q76" i="1"/>
  <c r="P77" i="1"/>
  <c r="R77" i="1"/>
  <c r="P78" i="1"/>
  <c r="Q78" i="1"/>
  <c r="R78" i="1"/>
  <c r="P79" i="1"/>
  <c r="Q79" i="1"/>
  <c r="R79" i="1"/>
  <c r="R80" i="1"/>
  <c r="P81" i="1"/>
  <c r="Q81" i="1"/>
  <c r="R81" i="1"/>
  <c r="P83" i="1"/>
  <c r="R83" i="1"/>
  <c r="P84" i="1"/>
  <c r="Q84" i="1"/>
  <c r="P85" i="1"/>
  <c r="P86" i="1"/>
  <c r="Q86" i="1"/>
  <c r="R86" i="1"/>
  <c r="P87" i="1"/>
  <c r="R87" i="1"/>
  <c r="R88" i="1"/>
  <c r="P89" i="1"/>
  <c r="Q89" i="1"/>
  <c r="R89" i="1"/>
  <c r="P91" i="1"/>
  <c r="Q91" i="1"/>
  <c r="P92" i="1"/>
  <c r="Q92" i="1"/>
  <c r="P93" i="1"/>
  <c r="P94" i="1"/>
  <c r="Q94" i="1"/>
  <c r="R94" i="1"/>
  <c r="P95" i="1"/>
  <c r="Q95" i="1"/>
  <c r="R95" i="1"/>
  <c r="R96" i="1"/>
  <c r="P97" i="1"/>
  <c r="Q97" i="1"/>
  <c r="R97" i="1"/>
  <c r="P99" i="1"/>
  <c r="Q99" i="1"/>
  <c r="R99" i="1"/>
  <c r="P100" i="1"/>
  <c r="Q100" i="1"/>
  <c r="P101" i="1"/>
  <c r="P102" i="1"/>
  <c r="Q102" i="1"/>
  <c r="R102" i="1"/>
  <c r="P103" i="1"/>
  <c r="R104" i="1"/>
  <c r="P105" i="1"/>
  <c r="Q105" i="1"/>
  <c r="R105" i="1"/>
  <c r="P107" i="1"/>
  <c r="Q107" i="1"/>
  <c r="R107" i="1"/>
  <c r="P108" i="1"/>
  <c r="Q108" i="1"/>
  <c r="P109" i="1"/>
  <c r="R109" i="1"/>
  <c r="P110" i="1"/>
  <c r="Q110" i="1"/>
  <c r="R110" i="1"/>
  <c r="P111" i="1"/>
  <c r="Q111" i="1"/>
  <c r="R111" i="1"/>
  <c r="R112" i="1"/>
  <c r="P113" i="1"/>
  <c r="Q113" i="1"/>
  <c r="R113" i="1"/>
  <c r="P115" i="1"/>
  <c r="R115" i="1"/>
  <c r="P116" i="1"/>
  <c r="Q116" i="1"/>
  <c r="P117" i="1"/>
  <c r="P118" i="1"/>
  <c r="Q118" i="1"/>
  <c r="R118" i="1"/>
  <c r="P119" i="1"/>
  <c r="Q119" i="1"/>
  <c r="R119" i="1"/>
  <c r="R120" i="1"/>
  <c r="P121" i="1"/>
  <c r="Q121" i="1"/>
  <c r="R121" i="1"/>
  <c r="P123" i="1"/>
  <c r="Q123" i="1"/>
  <c r="R123" i="1"/>
  <c r="P124" i="1"/>
  <c r="Q124" i="1"/>
  <c r="P125" i="1"/>
  <c r="P126" i="1"/>
  <c r="Q126" i="1"/>
  <c r="R126" i="1"/>
  <c r="P127" i="1"/>
  <c r="Q127" i="1"/>
  <c r="R127" i="1"/>
  <c r="R128" i="1"/>
  <c r="P129" i="1"/>
  <c r="Q129" i="1"/>
  <c r="R129" i="1"/>
  <c r="P131" i="1"/>
  <c r="Q131" i="1"/>
  <c r="R131" i="1"/>
  <c r="P132" i="1"/>
  <c r="Q132" i="1"/>
  <c r="P133" i="1"/>
  <c r="P134" i="1"/>
  <c r="Q134" i="1"/>
  <c r="R134" i="1"/>
  <c r="P135" i="1"/>
  <c r="Q135" i="1"/>
  <c r="R135" i="1"/>
  <c r="R136" i="1"/>
  <c r="P137" i="1"/>
  <c r="Q137" i="1"/>
  <c r="R137" i="1"/>
  <c r="P139" i="1"/>
  <c r="Q139" i="1"/>
  <c r="R139" i="1"/>
  <c r="P140" i="1"/>
  <c r="Q140" i="1"/>
  <c r="P141" i="1"/>
  <c r="R141" i="1"/>
  <c r="P142" i="1"/>
  <c r="Q142" i="1"/>
  <c r="R142" i="1"/>
  <c r="P143" i="1"/>
  <c r="Q143" i="1"/>
  <c r="R143" i="1"/>
  <c r="R144" i="1"/>
  <c r="P145" i="1"/>
  <c r="Q145" i="1"/>
  <c r="R145" i="1"/>
  <c r="P147" i="1"/>
  <c r="Q147" i="1"/>
  <c r="R147" i="1"/>
  <c r="P148" i="1"/>
  <c r="Q148" i="1"/>
  <c r="P149" i="1"/>
  <c r="P150" i="1"/>
  <c r="Q150" i="1"/>
  <c r="R150" i="1"/>
  <c r="P151" i="1"/>
  <c r="Q151" i="1"/>
  <c r="R151" i="1"/>
  <c r="R152" i="1"/>
  <c r="P153" i="1"/>
  <c r="Q153" i="1"/>
  <c r="R153" i="1"/>
  <c r="P155" i="1"/>
  <c r="Q155" i="1"/>
  <c r="R155" i="1"/>
  <c r="U14" i="1"/>
  <c r="V14" i="1" s="1"/>
  <c r="U15" i="1"/>
  <c r="V15" i="1"/>
  <c r="U16" i="1"/>
  <c r="V16" i="1"/>
  <c r="U17" i="1"/>
  <c r="V17" i="1" s="1"/>
  <c r="U18" i="1"/>
  <c r="V18" i="1" s="1"/>
  <c r="U19" i="1"/>
  <c r="V19" i="1"/>
  <c r="U20" i="1"/>
  <c r="V20" i="1"/>
  <c r="U21" i="1"/>
  <c r="V21" i="1" s="1"/>
  <c r="U22" i="1"/>
  <c r="V22" i="1" s="1"/>
  <c r="U23" i="1"/>
  <c r="V23" i="1"/>
  <c r="U24" i="1"/>
  <c r="V24" i="1"/>
  <c r="U25" i="1"/>
  <c r="V25" i="1" s="1"/>
  <c r="U26" i="1"/>
  <c r="V26" i="1" s="1"/>
  <c r="U27" i="1"/>
  <c r="V27" i="1"/>
  <c r="U28" i="1"/>
  <c r="V28" i="1"/>
  <c r="U29" i="1"/>
  <c r="V29" i="1" s="1"/>
  <c r="U30" i="1"/>
  <c r="V30" i="1" s="1"/>
  <c r="U31" i="1"/>
  <c r="V31" i="1"/>
  <c r="U32" i="1"/>
  <c r="V32" i="1"/>
  <c r="U33" i="1"/>
  <c r="V33" i="1" s="1"/>
  <c r="U34" i="1"/>
  <c r="V34" i="1" s="1"/>
  <c r="U35" i="1"/>
  <c r="V35" i="1"/>
  <c r="U36" i="1"/>
  <c r="V36" i="1"/>
  <c r="U37" i="1"/>
  <c r="V37" i="1" s="1"/>
  <c r="U38" i="1"/>
  <c r="V38" i="1" s="1"/>
  <c r="U39" i="1"/>
  <c r="V39" i="1"/>
  <c r="U40" i="1"/>
  <c r="V40" i="1"/>
  <c r="U41" i="1"/>
  <c r="V41" i="1" s="1"/>
  <c r="U42" i="1"/>
  <c r="V42" i="1" s="1"/>
  <c r="U43" i="1"/>
  <c r="V43" i="1"/>
  <c r="U44" i="1"/>
  <c r="V44" i="1"/>
  <c r="U45" i="1"/>
  <c r="V45" i="1" s="1"/>
  <c r="U46" i="1"/>
  <c r="V46" i="1" s="1"/>
  <c r="U47" i="1"/>
  <c r="V47" i="1"/>
  <c r="U48" i="1"/>
  <c r="V48" i="1"/>
  <c r="U49" i="1"/>
  <c r="V49" i="1" s="1"/>
  <c r="U50" i="1"/>
  <c r="V50" i="1" s="1"/>
  <c r="U51" i="1"/>
  <c r="V51" i="1"/>
  <c r="U52" i="1"/>
  <c r="V52" i="1"/>
  <c r="U53" i="1"/>
  <c r="V53" i="1" s="1"/>
  <c r="U54" i="1"/>
  <c r="V54" i="1" s="1"/>
  <c r="U55" i="1"/>
  <c r="V55" i="1"/>
  <c r="U56" i="1"/>
  <c r="V56" i="1"/>
  <c r="U57" i="1"/>
  <c r="V57" i="1" s="1"/>
  <c r="U58" i="1"/>
  <c r="V58" i="1" s="1"/>
  <c r="U59" i="1"/>
  <c r="V59" i="1"/>
  <c r="U60" i="1"/>
  <c r="V60" i="1"/>
  <c r="U61" i="1"/>
  <c r="V61" i="1" s="1"/>
  <c r="U62" i="1"/>
  <c r="V62" i="1" s="1"/>
  <c r="U63" i="1"/>
  <c r="V63" i="1"/>
  <c r="U64" i="1"/>
  <c r="V64" i="1"/>
  <c r="U65" i="1"/>
  <c r="V65" i="1" s="1"/>
  <c r="U66" i="1"/>
  <c r="V66" i="1" s="1"/>
  <c r="U67" i="1"/>
  <c r="V67" i="1"/>
  <c r="U68" i="1"/>
  <c r="V68" i="1"/>
  <c r="U69" i="1"/>
  <c r="V69" i="1" s="1"/>
  <c r="U70" i="1"/>
  <c r="V70" i="1" s="1"/>
  <c r="U71" i="1"/>
  <c r="V71" i="1"/>
  <c r="U72" i="1"/>
  <c r="V72" i="1"/>
  <c r="U73" i="1"/>
  <c r="V73" i="1" s="1"/>
  <c r="U74" i="1"/>
  <c r="V74" i="1" s="1"/>
  <c r="U75" i="1"/>
  <c r="V75" i="1"/>
  <c r="U76" i="1"/>
  <c r="V76" i="1"/>
  <c r="U77" i="1"/>
  <c r="V77" i="1" s="1"/>
  <c r="U78" i="1"/>
  <c r="V78" i="1" s="1"/>
  <c r="U79" i="1"/>
  <c r="V79" i="1"/>
  <c r="U80" i="1"/>
  <c r="V80" i="1"/>
  <c r="U81" i="1"/>
  <c r="V81" i="1" s="1"/>
  <c r="U82" i="1"/>
  <c r="V82" i="1" s="1"/>
  <c r="U83" i="1"/>
  <c r="V83" i="1"/>
  <c r="U84" i="1"/>
  <c r="V84" i="1"/>
  <c r="U85" i="1"/>
  <c r="V85" i="1" s="1"/>
  <c r="U86" i="1"/>
  <c r="V86" i="1" s="1"/>
  <c r="U87" i="1"/>
  <c r="V87" i="1"/>
  <c r="U88" i="1"/>
  <c r="V88" i="1"/>
  <c r="U89" i="1"/>
  <c r="V89" i="1" s="1"/>
  <c r="U90" i="1"/>
  <c r="V90" i="1" s="1"/>
  <c r="U91" i="1"/>
  <c r="V91" i="1"/>
  <c r="U92" i="1"/>
  <c r="V92" i="1"/>
  <c r="U93" i="1"/>
  <c r="V93" i="1" s="1"/>
  <c r="U94" i="1"/>
  <c r="V94" i="1" s="1"/>
  <c r="U95" i="1"/>
  <c r="V95" i="1"/>
  <c r="U96" i="1"/>
  <c r="V96" i="1"/>
  <c r="U97" i="1"/>
  <c r="V97" i="1" s="1"/>
  <c r="U98" i="1"/>
  <c r="V98" i="1" s="1"/>
  <c r="U99" i="1"/>
  <c r="V99" i="1"/>
  <c r="U100" i="1"/>
  <c r="V100" i="1"/>
  <c r="U101" i="1"/>
  <c r="V101" i="1" s="1"/>
  <c r="U102" i="1"/>
  <c r="V102" i="1" s="1"/>
  <c r="U103" i="1"/>
  <c r="V103" i="1"/>
  <c r="U104" i="1"/>
  <c r="V104" i="1"/>
  <c r="U105" i="1"/>
  <c r="V105" i="1" s="1"/>
  <c r="U106" i="1"/>
  <c r="V106" i="1" s="1"/>
  <c r="U107" i="1"/>
  <c r="V107" i="1"/>
  <c r="U108" i="1"/>
  <c r="V108" i="1"/>
  <c r="U109" i="1"/>
  <c r="V109" i="1" s="1"/>
  <c r="U110" i="1"/>
  <c r="V110" i="1" s="1"/>
  <c r="U111" i="1"/>
  <c r="V111" i="1"/>
  <c r="U112" i="1"/>
  <c r="V112" i="1"/>
  <c r="U113" i="1"/>
  <c r="V113" i="1" s="1"/>
  <c r="U114" i="1"/>
  <c r="V114" i="1" s="1"/>
  <c r="U115" i="1"/>
  <c r="V115" i="1"/>
  <c r="U116" i="1"/>
  <c r="V116" i="1"/>
  <c r="U117" i="1"/>
  <c r="V117" i="1" s="1"/>
  <c r="U118" i="1"/>
  <c r="V118" i="1" s="1"/>
  <c r="U119" i="1"/>
  <c r="V119" i="1"/>
  <c r="U120" i="1"/>
  <c r="V120" i="1"/>
  <c r="U121" i="1"/>
  <c r="V121" i="1" s="1"/>
  <c r="U122" i="1"/>
  <c r="V122" i="1" s="1"/>
  <c r="U123" i="1"/>
  <c r="V123" i="1"/>
  <c r="U124" i="1"/>
  <c r="V124" i="1"/>
  <c r="U125" i="1"/>
  <c r="V125" i="1" s="1"/>
  <c r="U126" i="1"/>
  <c r="V126" i="1" s="1"/>
  <c r="U127" i="1"/>
  <c r="V127" i="1"/>
  <c r="U128" i="1"/>
  <c r="V128" i="1"/>
  <c r="U129" i="1"/>
  <c r="V129" i="1" s="1"/>
  <c r="U130" i="1"/>
  <c r="V130" i="1" s="1"/>
  <c r="U131" i="1"/>
  <c r="V131" i="1"/>
  <c r="U132" i="1"/>
  <c r="V132" i="1"/>
  <c r="U133" i="1"/>
  <c r="V133" i="1" s="1"/>
  <c r="U134" i="1"/>
  <c r="V134" i="1" s="1"/>
  <c r="U135" i="1"/>
  <c r="V135" i="1"/>
  <c r="U136" i="1"/>
  <c r="V136" i="1"/>
  <c r="U137" i="1"/>
  <c r="V137" i="1" s="1"/>
  <c r="U138" i="1"/>
  <c r="V138" i="1" s="1"/>
  <c r="U139" i="1"/>
  <c r="V139" i="1"/>
  <c r="U140" i="1"/>
  <c r="V140" i="1"/>
  <c r="U141" i="1"/>
  <c r="V141" i="1" s="1"/>
  <c r="U142" i="1"/>
  <c r="V142" i="1" s="1"/>
  <c r="U143" i="1"/>
  <c r="V143" i="1"/>
  <c r="U144" i="1"/>
  <c r="V144" i="1"/>
  <c r="U145" i="1"/>
  <c r="V145" i="1" s="1"/>
  <c r="U146" i="1"/>
  <c r="V146" i="1" s="1"/>
  <c r="U147" i="1"/>
  <c r="V147" i="1"/>
  <c r="U148" i="1"/>
  <c r="V148" i="1"/>
  <c r="U149" i="1"/>
  <c r="V149" i="1" s="1"/>
  <c r="U150" i="1"/>
  <c r="V150" i="1" s="1"/>
  <c r="U151" i="1"/>
  <c r="V151" i="1"/>
  <c r="U152" i="1"/>
  <c r="V152" i="1"/>
  <c r="U153" i="1"/>
  <c r="V153" i="1" s="1"/>
  <c r="U154" i="1"/>
  <c r="V154" i="1" s="1"/>
  <c r="U155" i="1"/>
  <c r="V155" i="1"/>
  <c r="I13" i="1"/>
  <c r="A7" i="1"/>
  <c r="AB85" i="1"/>
  <c r="AC85" i="1" s="1"/>
  <c r="AB84" i="1"/>
  <c r="AF84" i="1" s="1"/>
  <c r="AB83" i="1"/>
  <c r="AE83" i="1" s="1"/>
  <c r="AB82" i="1"/>
  <c r="AF82" i="1" s="1"/>
  <c r="AB81" i="1"/>
  <c r="AF81" i="1" s="1"/>
  <c r="AB80" i="1"/>
  <c r="AF80" i="1" s="1"/>
  <c r="AB79" i="1"/>
  <c r="AE79" i="1" s="1"/>
  <c r="AB78" i="1"/>
  <c r="AD78" i="1" s="1"/>
  <c r="AB77" i="1"/>
  <c r="AD77" i="1" s="1"/>
  <c r="AB76" i="1"/>
  <c r="AF76" i="1" s="1"/>
  <c r="AB75" i="1"/>
  <c r="AE75" i="1" s="1"/>
  <c r="AB74" i="1"/>
  <c r="AE74" i="1" s="1"/>
  <c r="AB73" i="1"/>
  <c r="AF73" i="1" s="1"/>
  <c r="AB72" i="1"/>
  <c r="AE72" i="1" s="1"/>
  <c r="AB71" i="1"/>
  <c r="AF71" i="1" s="1"/>
  <c r="AB70" i="1"/>
  <c r="AF70" i="1" s="1"/>
  <c r="AB69" i="1"/>
  <c r="AC69" i="1" s="1"/>
  <c r="AB68" i="1"/>
  <c r="AC68" i="1" s="1"/>
  <c r="AB67" i="1"/>
  <c r="AE67" i="1" s="1"/>
  <c r="AB66" i="1"/>
  <c r="AC66" i="1" s="1"/>
  <c r="AB61" i="1"/>
  <c r="AG61" i="1" s="1"/>
  <c r="AB60" i="1"/>
  <c r="AE60" i="1" s="1"/>
  <c r="AB59" i="1"/>
  <c r="AC59" i="1" s="1"/>
  <c r="AB58" i="1"/>
  <c r="AG58" i="1" s="1"/>
  <c r="AB57" i="1"/>
  <c r="AC57" i="1" s="1"/>
  <c r="AB56" i="1"/>
  <c r="AG56" i="1" s="1"/>
  <c r="AB55" i="1"/>
  <c r="AG55" i="1" s="1"/>
  <c r="AB54" i="1"/>
  <c r="AE54" i="1" s="1"/>
  <c r="AB53" i="1"/>
  <c r="AC53" i="1" s="1"/>
  <c r="AB52" i="1"/>
  <c r="AG52" i="1" s="1"/>
  <c r="AB51" i="1"/>
  <c r="AG51" i="1" s="1"/>
  <c r="AB50" i="1"/>
  <c r="AE50" i="1" s="1"/>
  <c r="AB49" i="1"/>
  <c r="AC49" i="1" s="1"/>
  <c r="AB48" i="1"/>
  <c r="AG48" i="1" s="1"/>
  <c r="AB43" i="1"/>
  <c r="AF43" i="1" s="1"/>
  <c r="AB42" i="1"/>
  <c r="AD42" i="1" s="1"/>
  <c r="AB41" i="1"/>
  <c r="AG41" i="1" s="1"/>
  <c r="AB14" i="1"/>
  <c r="AC14" i="1" s="1"/>
  <c r="AB15" i="1"/>
  <c r="AB16" i="1"/>
  <c r="AF16" i="1" s="1"/>
  <c r="AB17" i="1"/>
  <c r="AC17" i="1" s="1"/>
  <c r="AB18" i="1"/>
  <c r="AC18" i="1" s="1"/>
  <c r="AB19" i="1"/>
  <c r="AB20" i="1"/>
  <c r="AF20" i="1" s="1"/>
  <c r="AB21" i="1"/>
  <c r="AC21" i="1" s="1"/>
  <c r="AB22" i="1"/>
  <c r="AC22" i="1" s="1"/>
  <c r="AB23" i="1"/>
  <c r="AB24" i="1"/>
  <c r="AF24" i="1" s="1"/>
  <c r="AB25" i="1"/>
  <c r="AC25" i="1" s="1"/>
  <c r="AB26" i="1"/>
  <c r="AC26" i="1" s="1"/>
  <c r="AB27" i="1"/>
  <c r="AB28" i="1"/>
  <c r="AF28" i="1" s="1"/>
  <c r="AB29" i="1"/>
  <c r="AC29" i="1" s="1"/>
  <c r="AB30" i="1"/>
  <c r="AC30" i="1" s="1"/>
  <c r="AB31" i="1"/>
  <c r="AB32" i="1"/>
  <c r="AF32" i="1" s="1"/>
  <c r="AB33" i="1"/>
  <c r="AC33" i="1" s="1"/>
  <c r="AB34" i="1"/>
  <c r="AC34" i="1" s="1"/>
  <c r="AB35" i="1"/>
  <c r="AD35" i="1" s="1"/>
  <c r="AB36" i="1"/>
  <c r="AF36" i="1" s="1"/>
  <c r="AB37" i="1"/>
  <c r="AC37" i="1" s="1"/>
  <c r="AB38" i="1"/>
  <c r="AC38" i="1" s="1"/>
  <c r="AB39" i="1"/>
  <c r="AD39" i="1" s="1"/>
  <c r="AB40" i="1"/>
  <c r="AF40" i="1" s="1"/>
  <c r="Q141" i="1" l="1"/>
  <c r="Q109" i="1"/>
  <c r="R91" i="1"/>
  <c r="Q77" i="1"/>
  <c r="R59" i="1"/>
  <c r="Q45" i="1"/>
  <c r="R27" i="1"/>
  <c r="R133" i="1"/>
  <c r="R101" i="1"/>
  <c r="R69" i="1"/>
  <c r="R37" i="1"/>
  <c r="I149" i="1"/>
  <c r="I133" i="1"/>
  <c r="I125" i="1"/>
  <c r="I117" i="1"/>
  <c r="I101" i="1"/>
  <c r="I93" i="1"/>
  <c r="I85" i="1"/>
  <c r="I69" i="1"/>
  <c r="I61" i="1"/>
  <c r="I53" i="1"/>
  <c r="I37" i="1"/>
  <c r="I29" i="1"/>
  <c r="I21" i="1"/>
  <c r="R19" i="1"/>
  <c r="R125" i="1"/>
  <c r="Q115" i="1"/>
  <c r="R103" i="1"/>
  <c r="R93" i="1"/>
  <c r="Q83" i="1"/>
  <c r="R71" i="1"/>
  <c r="R61" i="1"/>
  <c r="Q51" i="1"/>
  <c r="R39" i="1"/>
  <c r="R29" i="1"/>
  <c r="Q19" i="1"/>
  <c r="I75" i="1"/>
  <c r="I43" i="1"/>
  <c r="R149" i="1"/>
  <c r="R117" i="1"/>
  <c r="R85" i="1"/>
  <c r="R53" i="1"/>
  <c r="R21" i="1"/>
  <c r="Q152" i="1"/>
  <c r="Q144" i="1"/>
  <c r="Q136" i="1"/>
  <c r="Q96" i="1"/>
  <c r="Q88" i="1"/>
  <c r="Q80" i="1"/>
  <c r="Q72" i="1"/>
  <c r="Q64" i="1"/>
  <c r="Q56" i="1"/>
  <c r="Q48" i="1"/>
  <c r="Q40" i="1"/>
  <c r="Q32" i="1"/>
  <c r="Q24" i="1"/>
  <c r="Q16" i="1"/>
  <c r="R154" i="1"/>
  <c r="R146" i="1"/>
  <c r="R138" i="1"/>
  <c r="R130" i="1"/>
  <c r="P128" i="1"/>
  <c r="R122" i="1"/>
  <c r="P120" i="1"/>
  <c r="R114" i="1"/>
  <c r="P112" i="1"/>
  <c r="R106" i="1"/>
  <c r="P104" i="1"/>
  <c r="R98" i="1"/>
  <c r="R90" i="1"/>
  <c r="R82" i="1"/>
  <c r="R74" i="1"/>
  <c r="R66" i="1"/>
  <c r="R58" i="1"/>
  <c r="R50" i="1"/>
  <c r="R42" i="1"/>
  <c r="R34" i="1"/>
  <c r="R26" i="1"/>
  <c r="R18" i="1"/>
  <c r="Q154" i="1"/>
  <c r="Q138" i="1"/>
  <c r="Q122" i="1"/>
  <c r="Q114" i="1"/>
  <c r="Q106" i="1"/>
  <c r="Q98" i="1"/>
  <c r="Q90" i="1"/>
  <c r="Q82" i="1"/>
  <c r="Q74" i="1"/>
  <c r="Q66" i="1"/>
  <c r="Q58" i="1"/>
  <c r="Q42" i="1"/>
  <c r="Q34" i="1"/>
  <c r="Q26" i="1"/>
  <c r="Q18" i="1"/>
  <c r="Q146" i="1"/>
  <c r="Q130" i="1"/>
  <c r="Q50" i="1"/>
  <c r="AC83" i="1"/>
  <c r="AD83" i="1"/>
  <c r="AF83" i="1"/>
  <c r="AD82" i="1"/>
  <c r="AD67" i="1"/>
  <c r="AE78" i="1"/>
  <c r="AE82" i="1"/>
  <c r="AD85" i="1"/>
  <c r="AE85" i="1"/>
  <c r="AD71" i="1"/>
  <c r="AC82" i="1"/>
  <c r="AF78" i="1"/>
  <c r="AC74" i="1"/>
  <c r="AF85" i="1"/>
  <c r="AF74" i="1"/>
  <c r="AD70" i="1"/>
  <c r="AC84" i="1"/>
  <c r="AC81" i="1"/>
  <c r="AD84" i="1"/>
  <c r="AD81" i="1"/>
  <c r="AE84" i="1"/>
  <c r="AE81" i="1"/>
  <c r="AD66" i="1"/>
  <c r="AF66" i="1"/>
  <c r="AC80" i="1"/>
  <c r="AD80" i="1"/>
  <c r="AE66" i="1"/>
  <c r="AC67" i="1"/>
  <c r="AF77" i="1"/>
  <c r="AE80" i="1"/>
  <c r="AE20" i="1"/>
  <c r="AC79" i="1"/>
  <c r="AD79" i="1"/>
  <c r="AF79" i="1"/>
  <c r="AC78" i="1"/>
  <c r="AF72" i="1"/>
  <c r="AF69" i="1"/>
  <c r="AD75" i="1"/>
  <c r="AE69" i="1"/>
  <c r="AC75" i="1"/>
  <c r="AF75" i="1"/>
  <c r="AD69" i="1"/>
  <c r="AF18" i="1"/>
  <c r="AF67" i="1"/>
  <c r="AD74" i="1"/>
  <c r="AC71" i="1"/>
  <c r="AE77" i="1"/>
  <c r="AD68" i="1"/>
  <c r="AE71" i="1"/>
  <c r="AD76" i="1"/>
  <c r="AC76" i="1"/>
  <c r="AC73" i="1"/>
  <c r="AE68" i="1"/>
  <c r="AC70" i="1"/>
  <c r="AD73" i="1"/>
  <c r="AE76" i="1"/>
  <c r="AF68" i="1"/>
  <c r="AE73" i="1"/>
  <c r="AE70" i="1"/>
  <c r="AC72" i="1"/>
  <c r="AD72" i="1"/>
  <c r="AC77" i="1"/>
  <c r="AD48" i="1"/>
  <c r="AE32" i="1"/>
  <c r="AC19" i="1"/>
  <c r="AG14" i="1"/>
  <c r="AC23" i="1"/>
  <c r="AE36" i="1"/>
  <c r="AD52" i="1"/>
  <c r="AE52" i="1"/>
  <c r="AC39" i="1"/>
  <c r="AC16" i="1"/>
  <c r="AD56" i="1"/>
  <c r="AF56" i="1"/>
  <c r="AE48" i="1"/>
  <c r="AF48" i="1"/>
  <c r="AF49" i="1"/>
  <c r="AF17" i="1"/>
  <c r="AG49" i="1"/>
  <c r="AD59" i="1"/>
  <c r="AE59" i="1"/>
  <c r="AF59" i="1"/>
  <c r="AE58" i="1"/>
  <c r="AG59" i="1"/>
  <c r="AC61" i="1"/>
  <c r="AD61" i="1"/>
  <c r="AF60" i="1"/>
  <c r="AC58" i="1"/>
  <c r="AG60" i="1"/>
  <c r="AD58" i="1"/>
  <c r="AF58" i="1"/>
  <c r="AC60" i="1"/>
  <c r="AE61" i="1"/>
  <c r="AD60" i="1"/>
  <c r="AF61" i="1"/>
  <c r="AF39" i="1"/>
  <c r="AC36" i="1"/>
  <c r="AC32" i="1"/>
  <c r="AC28" i="1"/>
  <c r="AF23" i="1"/>
  <c r="AE17" i="1"/>
  <c r="AD17" i="1" s="1"/>
  <c r="AE41" i="1"/>
  <c r="AF52" i="1"/>
  <c r="AE56" i="1"/>
  <c r="AC31" i="1"/>
  <c r="AF27" i="1"/>
  <c r="AF53" i="1"/>
  <c r="AG34" i="1"/>
  <c r="AD22" i="1"/>
  <c r="AG53" i="1"/>
  <c r="AF57" i="1"/>
  <c r="AE37" i="1"/>
  <c r="AF34" i="1"/>
  <c r="AF30" i="1"/>
  <c r="AG57" i="1"/>
  <c r="AF41" i="1"/>
  <c r="AD37" i="1"/>
  <c r="AE21" i="1"/>
  <c r="AD21" i="1" s="1"/>
  <c r="AC40" i="1"/>
  <c r="AE24" i="1"/>
  <c r="AG17" i="1"/>
  <c r="AC51" i="1"/>
  <c r="AC55" i="1"/>
  <c r="AD49" i="1"/>
  <c r="AD53" i="1"/>
  <c r="AF54" i="1"/>
  <c r="AD57" i="1"/>
  <c r="AF50" i="1"/>
  <c r="AC48" i="1"/>
  <c r="AE49" i="1"/>
  <c r="AG50" i="1"/>
  <c r="AC52" i="1"/>
  <c r="AE53" i="1"/>
  <c r="AG54" i="1"/>
  <c r="AC56" i="1"/>
  <c r="AE57" i="1"/>
  <c r="AD51" i="1"/>
  <c r="AD55" i="1"/>
  <c r="AC50" i="1"/>
  <c r="AE51" i="1"/>
  <c r="AC54" i="1"/>
  <c r="AE55" i="1"/>
  <c r="AD50" i="1"/>
  <c r="AF51" i="1"/>
  <c r="AD54" i="1"/>
  <c r="AF55" i="1"/>
  <c r="AF42" i="1"/>
  <c r="AG38" i="1"/>
  <c r="AG29" i="1"/>
  <c r="AF38" i="1"/>
  <c r="AE29" i="1"/>
  <c r="AD29" i="1" s="1"/>
  <c r="AG25" i="1"/>
  <c r="AG22" i="1"/>
  <c r="AC41" i="1"/>
  <c r="AE42" i="1"/>
  <c r="AG42" i="1"/>
  <c r="AE40" i="1"/>
  <c r="AD38" i="1"/>
  <c r="AF31" i="1"/>
  <c r="AE25" i="1"/>
  <c r="AD25" i="1" s="1"/>
  <c r="AF22" i="1"/>
  <c r="AE16" i="1"/>
  <c r="AD41" i="1"/>
  <c r="AG43" i="1"/>
  <c r="AC43" i="1"/>
  <c r="AE43" i="1"/>
  <c r="AD43" i="1"/>
  <c r="AC42" i="1"/>
  <c r="AC27" i="1"/>
  <c r="AC20" i="1"/>
  <c r="AC15" i="1"/>
  <c r="AG26" i="1"/>
  <c r="AF35" i="1"/>
  <c r="AE33" i="1"/>
  <c r="AD33" i="1" s="1"/>
  <c r="AF26" i="1"/>
  <c r="AC24" i="1"/>
  <c r="AF14" i="1"/>
  <c r="AG33" i="1"/>
  <c r="AG37" i="1"/>
  <c r="AC35" i="1"/>
  <c r="AG30" i="1"/>
  <c r="AE28" i="1"/>
  <c r="AG21" i="1"/>
  <c r="AG18" i="1"/>
  <c r="AD40" i="1"/>
  <c r="AF37" i="1"/>
  <c r="AD36" i="1"/>
  <c r="AF33" i="1"/>
  <c r="AF29" i="1"/>
  <c r="AF25" i="1"/>
  <c r="AF21" i="1"/>
  <c r="AG39" i="1"/>
  <c r="AE38" i="1"/>
  <c r="AG35" i="1"/>
  <c r="AE34" i="1"/>
  <c r="AD34" i="1" s="1"/>
  <c r="AG31" i="1"/>
  <c r="AE30" i="1"/>
  <c r="AD30" i="1" s="1"/>
  <c r="AG27" i="1"/>
  <c r="AE26" i="1"/>
  <c r="AD26" i="1" s="1"/>
  <c r="AG23" i="1"/>
  <c r="AE22" i="1"/>
  <c r="AG19" i="1"/>
  <c r="AE18" i="1"/>
  <c r="AD18" i="1" s="1"/>
  <c r="AG15" i="1"/>
  <c r="AE14" i="1"/>
  <c r="AD14" i="1" s="1"/>
  <c r="AF19" i="1"/>
  <c r="AF15" i="1"/>
  <c r="AG40" i="1"/>
  <c r="AE39" i="1"/>
  <c r="AG36" i="1"/>
  <c r="AE35" i="1"/>
  <c r="AG32" i="1"/>
  <c r="AE31" i="1"/>
  <c r="AG28" i="1"/>
  <c r="AE27" i="1"/>
  <c r="AG24" i="1"/>
  <c r="AE23" i="1"/>
  <c r="AG20" i="1"/>
  <c r="AE19" i="1"/>
  <c r="AG16" i="1"/>
  <c r="AE15" i="1"/>
  <c r="U11" i="1"/>
  <c r="AD20" i="1" l="1"/>
  <c r="AD15" i="1"/>
  <c r="AD23" i="1"/>
  <c r="AD27" i="1"/>
  <c r="AD16" i="1"/>
  <c r="AD24" i="1"/>
  <c r="AD31" i="1"/>
  <c r="AD19" i="1"/>
  <c r="AD32" i="1"/>
  <c r="AD28" i="1"/>
  <c r="H156" i="1"/>
  <c r="F156" i="1"/>
  <c r="E156" i="1"/>
  <c r="C156" i="1"/>
  <c r="B156" i="1"/>
  <c r="V11" i="1"/>
  <c r="M11" i="1"/>
  <c r="L11" i="1"/>
  <c r="K11" i="1"/>
  <c r="P11" i="1" s="1"/>
  <c r="G11" i="1"/>
  <c r="O11" i="1" s="1"/>
  <c r="D11" i="1"/>
  <c r="U10" i="1"/>
  <c r="V10" i="1" s="1"/>
  <c r="M10" i="1"/>
  <c r="L10" i="1"/>
  <c r="K10" i="1"/>
  <c r="P10" i="1" s="1"/>
  <c r="D10" i="1"/>
  <c r="N11" i="1" l="1"/>
  <c r="R11" i="1"/>
  <c r="I11" i="1"/>
  <c r="R10" i="1"/>
  <c r="N10" i="1"/>
  <c r="Q10" i="1"/>
  <c r="Q11" i="1"/>
  <c r="I10" i="1"/>
  <c r="O10" i="1"/>
  <c r="L14" i="1" l="1"/>
  <c r="U13" i="1" l="1"/>
  <c r="V13" i="1" s="1"/>
  <c r="U156" i="1"/>
  <c r="V156" i="1" s="1"/>
  <c r="O15" i="1"/>
  <c r="D13"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92" i="1"/>
  <c r="O93" i="1"/>
  <c r="O100" i="1"/>
  <c r="O101" i="1"/>
  <c r="O108" i="1"/>
  <c r="O109" i="1"/>
  <c r="O116" i="1"/>
  <c r="O117" i="1"/>
  <c r="O124" i="1"/>
  <c r="O125" i="1"/>
  <c r="O132" i="1"/>
  <c r="O133" i="1"/>
  <c r="O140" i="1"/>
  <c r="O141" i="1"/>
  <c r="O148" i="1"/>
  <c r="O149" i="1"/>
  <c r="D156" i="1"/>
  <c r="G13" i="1"/>
  <c r="K13" i="1" s="1"/>
  <c r="G156" i="1"/>
  <c r="L13" i="1"/>
  <c r="M13" i="1"/>
  <c r="L156" i="1"/>
  <c r="F9" i="1" s="1"/>
  <c r="M156" i="1"/>
  <c r="M14" i="1"/>
  <c r="O134" i="1" l="1"/>
  <c r="O110" i="1"/>
  <c r="O155" i="1"/>
  <c r="O147" i="1"/>
  <c r="O139" i="1"/>
  <c r="O131" i="1"/>
  <c r="O123" i="1"/>
  <c r="O115" i="1"/>
  <c r="O107" i="1"/>
  <c r="O99" i="1"/>
  <c r="O91" i="1"/>
  <c r="O150" i="1"/>
  <c r="O126" i="1"/>
  <c r="O102" i="1"/>
  <c r="O154" i="1"/>
  <c r="O146" i="1"/>
  <c r="O138" i="1"/>
  <c r="O130" i="1"/>
  <c r="O122" i="1"/>
  <c r="O114" i="1"/>
  <c r="O106" i="1"/>
  <c r="O98" i="1"/>
  <c r="O90" i="1"/>
  <c r="O153" i="1"/>
  <c r="O145" i="1"/>
  <c r="O137" i="1"/>
  <c r="O129" i="1"/>
  <c r="O121" i="1"/>
  <c r="O113" i="1"/>
  <c r="O105" i="1"/>
  <c r="O97" i="1"/>
  <c r="O89" i="1"/>
  <c r="O152" i="1"/>
  <c r="O144" i="1"/>
  <c r="O136" i="1"/>
  <c r="O128" i="1"/>
  <c r="O120" i="1"/>
  <c r="O112" i="1"/>
  <c r="O104" i="1"/>
  <c r="O96" i="1"/>
  <c r="O88" i="1"/>
  <c r="O142" i="1"/>
  <c r="O118" i="1"/>
  <c r="O94" i="1"/>
  <c r="O151" i="1"/>
  <c r="O143" i="1"/>
  <c r="O135" i="1"/>
  <c r="O127" i="1"/>
  <c r="O119" i="1"/>
  <c r="O111" i="1"/>
  <c r="O103" i="1"/>
  <c r="O95" i="1"/>
  <c r="P13" i="1"/>
  <c r="N13" i="1"/>
  <c r="O13" i="1" s="1"/>
  <c r="O17" i="1"/>
  <c r="O16" i="1"/>
  <c r="I156" i="1"/>
  <c r="R13" i="1"/>
  <c r="Q13" i="1"/>
  <c r="O20" i="1" l="1"/>
  <c r="O23" i="1"/>
  <c r="O19" i="1"/>
  <c r="O22" i="1"/>
  <c r="O21" i="1"/>
  <c r="O24" i="1"/>
  <c r="O18" i="1" l="1"/>
  <c r="K14" i="1" l="1"/>
  <c r="J156" i="1"/>
  <c r="K156" i="1" s="1"/>
  <c r="AB13" i="1"/>
  <c r="AE13" i="1" s="1"/>
  <c r="AB65" i="1"/>
  <c r="AB47" i="1"/>
  <c r="O156" i="1" l="1"/>
  <c r="N156" i="1"/>
  <c r="J9" i="1" s="1"/>
  <c r="P14" i="1"/>
  <c r="Q14" i="1"/>
  <c r="R14" i="1"/>
  <c r="N14" i="1"/>
  <c r="O14" i="1" s="1"/>
  <c r="Q156" i="1"/>
  <c r="R156" i="1"/>
  <c r="P156" i="1"/>
  <c r="AE65" i="1"/>
  <c r="AF65" i="1"/>
  <c r="AC47" i="1"/>
  <c r="AE47" i="1"/>
  <c r="AC65" i="1"/>
  <c r="AF47" i="1"/>
  <c r="AF13" i="1"/>
  <c r="AG13" i="1"/>
  <c r="AC13" i="1"/>
  <c r="AG47" i="1"/>
  <c r="AD65" i="1" l="1"/>
  <c r="AD47" i="1"/>
  <c r="A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Melanie Hodgdon</author>
  </authors>
  <commentList>
    <comment ref="B2" authorId="0" shapeId="0" xr:uid="{00000000-0006-0000-0100-000001000000}">
      <text>
        <r>
          <rPr>
            <b/>
            <sz val="8"/>
            <color indexed="81"/>
            <rFont val="Tahoma"/>
            <family val="2"/>
          </rPr>
          <t>Melanie Hodgdon:</t>
        </r>
        <r>
          <rPr>
            <sz val="8"/>
            <color indexed="81"/>
            <rFont val="Tahoma"/>
            <family val="2"/>
          </rPr>
          <t xml:space="preserve">
Note: do not exceed the number of yellow cells provided (12)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Faller</author>
  </authors>
  <commentList>
    <comment ref="S7" authorId="0" shapeId="0" xr:uid="{54947BDE-F225-4BA6-987B-6B64200C7E17}">
      <text>
        <r>
          <rPr>
            <b/>
            <sz val="8"/>
            <color indexed="81"/>
            <rFont val="Tahoma"/>
            <family val="2"/>
          </rPr>
          <t>Tim Faller:</t>
        </r>
        <r>
          <rPr>
            <sz val="8"/>
            <color indexed="81"/>
            <rFont val="Tahoma"/>
            <family val="2"/>
          </rPr>
          <t xml:space="preserve">
Defined as the duration agreed on before the job starts.</t>
        </r>
      </text>
    </comment>
    <comment ref="T7" authorId="0" shapeId="0" xr:uid="{59A7BF09-ECD7-46D3-821A-63382D3F4EC4}">
      <text>
        <r>
          <rPr>
            <b/>
            <sz val="8"/>
            <color indexed="81"/>
            <rFont val="Tahoma"/>
            <family val="2"/>
          </rPr>
          <t>Tim Faller:</t>
        </r>
        <r>
          <rPr>
            <sz val="8"/>
            <color indexed="81"/>
            <rFont val="Tahoma"/>
            <family val="2"/>
          </rPr>
          <t xml:space="preserve">
Defined as number of days till every task is complete to client satisfaction</t>
        </r>
      </text>
    </comment>
  </commentList>
</comments>
</file>

<file path=xl/sharedStrings.xml><?xml version="1.0" encoding="utf-8"?>
<sst xmlns="http://schemas.openxmlformats.org/spreadsheetml/2006/main" count="120" uniqueCount="86">
  <si>
    <t>Lead Carpenters</t>
  </si>
  <si>
    <t>Roundtables Metrics Spreadsheet</t>
  </si>
  <si>
    <t>Enter Season/Year</t>
  </si>
  <si>
    <t>FIRST</t>
  </si>
  <si>
    <t>Enter the names of the Lead Carpenters</t>
  </si>
  <si>
    <t>Project Mangers and Salespersons</t>
  </si>
  <si>
    <t>in their respective section highlighted in yellow</t>
  </si>
  <si>
    <t>THEN</t>
  </si>
  <si>
    <t>Enter Job information on the "Data" worksheet</t>
  </si>
  <si>
    <t>Note: do not exceed the number of yellow cells provided (12)</t>
  </si>
  <si>
    <t>IF you need additional lines, use the Expanded Version of this file</t>
  </si>
  <si>
    <t>To Print to PDF</t>
  </si>
  <si>
    <t>Highlight Tabs with Charts</t>
  </si>
  <si>
    <t>Ctrl-P to Print to PDF</t>
  </si>
  <si>
    <t>Project Managers</t>
  </si>
  <si>
    <t>Salespersons</t>
  </si>
  <si>
    <t>Copyright 2023 Remodelers Advantage Inc</t>
  </si>
  <si>
    <t>Production Manager Roundtables</t>
  </si>
  <si>
    <t>Data:</t>
  </si>
  <si>
    <t>Metrics Spreadsheet</t>
  </si>
  <si>
    <t>Note to Preparer:  Complete areas in yellow - all the other columns calculate automatically.</t>
  </si>
  <si>
    <t>Date</t>
  </si>
  <si>
    <t>13a</t>
  </si>
  <si>
    <t>WIP Report Column</t>
  </si>
  <si>
    <t xml:space="preserve">Original Contracted Price </t>
  </si>
  <si>
    <t>Change Order Contracted Price</t>
  </si>
  <si>
    <t>Current Contract Price</t>
  </si>
  <si>
    <t>Original Job Cost Budget</t>
  </si>
  <si>
    <t>Estimated Cost Of Change Orders</t>
  </si>
  <si>
    <t>Current Job Cost Budget</t>
  </si>
  <si>
    <t xml:space="preserve">Actual Job Cost to Date </t>
  </si>
  <si>
    <t>Remaining Job Cost Budget</t>
  </si>
  <si>
    <t>Estimated Cost to Complete</t>
  </si>
  <si>
    <t>Best Estimate of Final Job Cost</t>
  </si>
  <si>
    <t>Original Estimated Gr Profit %</t>
  </si>
  <si>
    <t>Change Order Estimated GP %</t>
  </si>
  <si>
    <t>Final Gross Profit</t>
  </si>
  <si>
    <r>
      <t xml:space="preserve">GP % </t>
    </r>
    <r>
      <rPr>
        <b/>
        <sz val="11"/>
        <rFont val="Arial Narrow"/>
        <family val="2"/>
      </rPr>
      <t>(Slip)</t>
    </r>
    <r>
      <rPr>
        <b/>
        <sz val="11"/>
        <color indexed="8"/>
        <rFont val="Arial Narrow"/>
        <family val="2"/>
      </rPr>
      <t xml:space="preserve"> Impr</t>
    </r>
  </si>
  <si>
    <t>Percent Complete</t>
  </si>
  <si>
    <t>% Job Cost (Slip) Imprv</t>
  </si>
  <si>
    <t>Act. Dollars (Slip) Imprv</t>
  </si>
  <si>
    <t>Est. Schedule Duration in Working days</t>
  </si>
  <si>
    <t>Act. Schedule Duration in Working days</t>
  </si>
  <si>
    <t>Actual Days (Slip) Imprv</t>
  </si>
  <si>
    <t>Actual Days % of Estimated</t>
  </si>
  <si>
    <r>
      <t>LEAD CARPENTER (</t>
    </r>
    <r>
      <rPr>
        <b/>
        <i/>
        <sz val="11"/>
        <color indexed="8"/>
        <rFont val="Arial Narrow"/>
        <family val="2"/>
      </rPr>
      <t>Choose from Drop Down</t>
    </r>
    <r>
      <rPr>
        <b/>
        <sz val="11"/>
        <color indexed="8"/>
        <rFont val="Arial Narrow"/>
        <family val="2"/>
      </rPr>
      <t>)</t>
    </r>
  </si>
  <si>
    <r>
      <t>PROJECT MANAGER (</t>
    </r>
    <r>
      <rPr>
        <b/>
        <i/>
        <sz val="11"/>
        <color indexed="8"/>
        <rFont val="Arial Narrow"/>
        <family val="2"/>
      </rPr>
      <t>Choose from Drop Down</t>
    </r>
    <r>
      <rPr>
        <b/>
        <sz val="11"/>
        <color indexed="8"/>
        <rFont val="Arial Narrow"/>
        <family val="2"/>
      </rPr>
      <t>)</t>
    </r>
  </si>
  <si>
    <r>
      <t>SALESPERSON (</t>
    </r>
    <r>
      <rPr>
        <b/>
        <i/>
        <sz val="11"/>
        <color indexed="8"/>
        <rFont val="Arial Narrow"/>
        <family val="2"/>
      </rPr>
      <t>Choose from Drop Down</t>
    </r>
    <r>
      <rPr>
        <b/>
        <sz val="11"/>
        <color indexed="8"/>
        <rFont val="Arial Narrow"/>
        <family val="2"/>
      </rPr>
      <t>)</t>
    </r>
  </si>
  <si>
    <t>Customer Satisfaction Index %</t>
  </si>
  <si>
    <t>Name</t>
  </si>
  <si>
    <t xml:space="preserve">Act. Dollars (Slip) Imprv </t>
  </si>
  <si>
    <t xml:space="preserve">% (Slip) Imprv </t>
  </si>
  <si>
    <t xml:space="preserve">Produced Volume </t>
  </si>
  <si>
    <t xml:space="preserve">Customer Satisfaction Index % </t>
  </si>
  <si>
    <t>Percent Schedule Slippage</t>
  </si>
  <si>
    <t/>
  </si>
  <si>
    <t>=B7+C7</t>
  </si>
  <si>
    <t>=E7+F7</t>
  </si>
  <si>
    <t>=G7-H7</t>
  </si>
  <si>
    <t>=H7+J7</t>
  </si>
  <si>
    <t>=(B7-E7)/B7</t>
  </si>
  <si>
    <t>=(C7-F7)/C7</t>
  </si>
  <si>
    <t>=(D7-K7)/D7</t>
  </si>
  <si>
    <t>=-K7/G7</t>
  </si>
  <si>
    <t>=H7/K7</t>
  </si>
  <si>
    <t>=(G7-K7)/G7</t>
  </si>
  <si>
    <t>=G7-K7</t>
  </si>
  <si>
    <t>=S7-T7</t>
  </si>
  <si>
    <t>=(U7/S7)</t>
  </si>
  <si>
    <t>Projected Company GP %</t>
  </si>
  <si>
    <t>FILL THIS</t>
  </si>
  <si>
    <t>Actual Estimated GP</t>
  </si>
  <si>
    <t>Final Projected  GP</t>
  </si>
  <si>
    <t>Sample - Complete Job</t>
  </si>
  <si>
    <t>Sample - Open Job</t>
  </si>
  <si>
    <t xml:space="preserve"> LEAD CARPENTER SUMMARY</t>
  </si>
  <si>
    <t>All Open and Completed Projects</t>
  </si>
  <si>
    <t xml:space="preserve"> </t>
  </si>
  <si>
    <t xml:space="preserve"> PROJECT MANAGER SUMMARY</t>
  </si>
  <si>
    <t xml:space="preserve"> SALESPERSON SUMMARY</t>
  </si>
  <si>
    <t>Totals</t>
  </si>
  <si>
    <t>Row Labels</t>
  </si>
  <si>
    <t>Sum of Current Contract Price</t>
  </si>
  <si>
    <t>0-99999</t>
  </si>
  <si>
    <t>Grand Total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</si>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</sst>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quot;$&quot;#,##0.00"/>
    <numFmt numFmtId="166" formatCode="_(&quot;$&quot;* #,##0_);_(&quot;$&quot;* \(#,##0\);_(&quot;$&quot;* &quot;-&quot;??_);_(@_)"/>
    <numFmt numFmtId="167" formatCode="mm/dd/yy;@"/>
    <numFmt numFmtId="168" formatCode="0_);[Red]\(0\)"/>
  </numFmts>
  <fonts count="37">
    <font>
      <sz val="11"/>
      <color theme="1"/>
      <name val="Calibri"/>
      <family val="2"/>
      <scheme val="minor"/>
    </font>
    <font>
      <sz val="11"/>
      <color indexed="8"/>
      <name val="Calibri"/>
      <family val="2"/>
    </font>
    <font>
      <sz val="8"/>
      <color indexed="81"/>
      <name val="Tahoma"/>
      <family val="2"/>
    </font>
    <font>
      <b/>
      <sz val="8"/>
      <color indexed="81"/>
      <name val="Tahoma"/>
      <family val="2"/>
    </font>
    <font>
      <sz val="11"/>
      <color indexed="8"/>
      <name val="Calibri"/>
      <family val="2"/>
    </font>
    <font>
      <sz val="8"/>
      <name val="Calibri"/>
      <family val="2"/>
    </font>
    <font>
      <sz val="12"/>
      <name val="Arial Narrow"/>
      <family val="2"/>
    </font>
    <font>
      <sz val="11"/>
      <color indexed="8"/>
      <name val="Arial Narrow"/>
      <family val="2"/>
    </font>
    <font>
      <b/>
      <sz val="11"/>
      <color indexed="8"/>
      <name val="Arial Narrow"/>
      <family val="2"/>
    </font>
    <font>
      <i/>
      <sz val="11"/>
      <color indexed="8"/>
      <name val="Arial Narrow"/>
      <family val="2"/>
    </font>
    <font>
      <i/>
      <sz val="12"/>
      <name val="Arial Narrow"/>
      <family val="2"/>
    </font>
    <font>
      <b/>
      <sz val="12"/>
      <name val="Arial Narrow"/>
      <family val="2"/>
    </font>
    <font>
      <b/>
      <i/>
      <sz val="11"/>
      <color indexed="8"/>
      <name val="Arial Narrow"/>
      <family val="2"/>
    </font>
    <font>
      <i/>
      <sz val="11"/>
      <name val="Arial Narrow"/>
      <family val="2"/>
    </font>
    <font>
      <b/>
      <sz val="11"/>
      <color theme="1"/>
      <name val="Calibri"/>
      <family val="2"/>
      <scheme val="minor"/>
    </font>
    <font>
      <sz val="12"/>
      <color theme="1"/>
      <name val="Times New Roman"/>
      <family val="1"/>
    </font>
    <font>
      <b/>
      <sz val="16"/>
      <color theme="6" tint="-0.249977111117893"/>
      <name val="Calibri"/>
      <family val="2"/>
      <scheme val="minor"/>
    </font>
    <font>
      <b/>
      <sz val="16"/>
      <color theme="2" tint="-0.749992370372631"/>
      <name val="Calibri"/>
      <family val="2"/>
      <scheme val="minor"/>
    </font>
    <font>
      <b/>
      <sz val="16"/>
      <color rgb="FF002060"/>
      <name val="Calibri"/>
      <family val="2"/>
      <scheme val="minor"/>
    </font>
    <font>
      <b/>
      <sz val="11"/>
      <color rgb="FF0000FF"/>
      <name val="Arial Narrow"/>
      <family val="2"/>
    </font>
    <font>
      <b/>
      <sz val="12"/>
      <color theme="2" tint="-0.749961851863155"/>
      <name val="Arial Narrow"/>
      <family val="2"/>
    </font>
    <font>
      <sz val="11"/>
      <color rgb="FF000000"/>
      <name val="Inconsolata"/>
    </font>
    <font>
      <b/>
      <sz val="11"/>
      <color rgb="FFFF0000"/>
      <name val="Calibri"/>
      <family val="2"/>
      <scheme val="minor"/>
    </font>
    <font>
      <b/>
      <sz val="11"/>
      <name val="Arial Narrow"/>
      <family val="2"/>
    </font>
    <font>
      <b/>
      <sz val="14"/>
      <name val="Arial Narrow"/>
      <family val="2"/>
    </font>
    <font>
      <b/>
      <sz val="12"/>
      <color indexed="8"/>
      <name val="Arial Narrow"/>
      <family val="2"/>
    </font>
    <font>
      <sz val="12"/>
      <color rgb="FFFF0000"/>
      <name val="Arial Narrow"/>
      <family val="2"/>
    </font>
    <font>
      <i/>
      <sz val="12"/>
      <color theme="6" tint="-0.499984740745262"/>
      <name val="Arial Narrow"/>
      <family val="2"/>
    </font>
    <font>
      <b/>
      <i/>
      <sz val="14"/>
      <color rgb="FFFF0000"/>
      <name val="Arial Narrow"/>
      <family val="2"/>
    </font>
    <font>
      <b/>
      <sz val="14"/>
      <color rgb="FF000000"/>
      <name val="Arial Narrow"/>
      <family val="2"/>
    </font>
    <font>
      <b/>
      <sz val="14"/>
      <color indexed="8"/>
      <name val="Arial Narrow"/>
      <family val="2"/>
    </font>
    <font>
      <b/>
      <i/>
      <sz val="11"/>
      <name val="Arial Narrow"/>
      <family val="2"/>
    </font>
    <font>
      <b/>
      <sz val="12"/>
      <color theme="1"/>
      <name val="&quot;Arial Narrow&quot;"/>
    </font>
    <font>
      <b/>
      <sz val="12"/>
      <name val="&quot;Arial Narrow&quot;"/>
    </font>
    <font>
      <sz val="8"/>
      <color indexed="8"/>
      <name val="Arial Narrow"/>
      <family val="2"/>
    </font>
    <font>
      <sz val="14"/>
      <name val="Calibri"/>
      <family val="2"/>
      <scheme val="minor"/>
    </font>
    <font>
      <sz val="14"/>
      <color indexed="8"/>
      <name val="Calibri"/>
      <family val="2"/>
      <scheme val="minor"/>
    </font>
  </fonts>
  <fills count="14">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41"/>
        <bgColor indexed="64"/>
      </patternFill>
    </fill>
    <fill>
      <patternFill patternType="solid">
        <fgColor rgb="FFFFFF99"/>
        <bgColor rgb="FF000000"/>
      </patternFill>
    </fill>
    <fill>
      <patternFill patternType="solid">
        <fgColor rgb="FFFFFF00"/>
        <bgColor rgb="FFFFFF99"/>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ck">
        <color indexed="8"/>
      </left>
      <right/>
      <top style="thick">
        <color indexed="64"/>
      </top>
      <bottom style="thick">
        <color indexed="0"/>
      </bottom>
      <diagonal/>
    </border>
    <border>
      <left/>
      <right/>
      <top style="thick">
        <color indexed="64"/>
      </top>
      <bottom style="thick">
        <color indexed="0"/>
      </bottom>
      <diagonal/>
    </border>
    <border>
      <left/>
      <right style="thick">
        <color indexed="64"/>
      </right>
      <top style="thick">
        <color indexed="64"/>
      </top>
      <bottom style="thick">
        <color indexed="0"/>
      </bottom>
      <diagonal/>
    </border>
    <border>
      <left/>
      <right/>
      <top/>
      <bottom style="thick">
        <color indexed="0"/>
      </bottom>
      <diagonal/>
    </border>
    <border>
      <left style="thin">
        <color indexed="64"/>
      </left>
      <right/>
      <top/>
      <bottom/>
      <diagonal/>
    </border>
    <border>
      <left style="thin">
        <color indexed="64"/>
      </left>
      <right style="thin">
        <color indexed="64"/>
      </right>
      <top/>
      <bottom/>
      <diagonal/>
    </border>
    <border>
      <left style="thin">
        <color indexed="64"/>
      </left>
      <right style="thin">
        <color theme="8"/>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5">
    <xf numFmtId="0" fontId="0" fillId="0" borderId="0"/>
    <xf numFmtId="44" fontId="4"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0" fillId="2" borderId="2" xfId="0" applyFill="1" applyBorder="1"/>
    <xf numFmtId="0" fontId="14" fillId="0" borderId="0" xfId="0" applyFont="1"/>
    <xf numFmtId="0" fontId="16" fillId="0" borderId="0" xfId="0" applyFont="1"/>
    <xf numFmtId="0" fontId="17" fillId="0" borderId="0" xfId="0" applyFont="1"/>
    <xf numFmtId="0" fontId="18" fillId="0" borderId="0" xfId="0" applyFont="1"/>
    <xf numFmtId="0" fontId="22" fillId="0" borderId="0" xfId="0" applyFont="1"/>
    <xf numFmtId="0" fontId="0" fillId="0" borderId="0" xfId="0" pivotButton="1"/>
    <xf numFmtId="164" fontId="7" fillId="7" borderId="7" xfId="0" applyNumberFormat="1" applyFont="1" applyFill="1" applyBorder="1" applyProtection="1">
      <protection locked="0"/>
    </xf>
    <xf numFmtId="0" fontId="7" fillId="7" borderId="8" xfId="0" applyFont="1" applyFill="1" applyBorder="1" applyAlignment="1" applyProtection="1">
      <alignment horizontal="right"/>
      <protection locked="0"/>
    </xf>
    <xf numFmtId="10" fontId="7" fillId="7" borderId="9" xfId="3" applyNumberFormat="1" applyFont="1" applyFill="1" applyBorder="1" applyAlignment="1" applyProtection="1">
      <alignment horizontal="right"/>
      <protection locked="0"/>
    </xf>
    <xf numFmtId="167" fontId="26" fillId="9" borderId="0" xfId="0" applyNumberFormat="1" applyFont="1" applyFill="1" applyAlignment="1" applyProtection="1">
      <alignment horizontal="right"/>
      <protection locked="0"/>
    </xf>
    <xf numFmtId="164" fontId="9" fillId="0" borderId="2" xfId="0" applyNumberFormat="1" applyFont="1" applyBorder="1" applyProtection="1">
      <protection locked="0"/>
    </xf>
    <xf numFmtId="0" fontId="9" fillId="0" borderId="2" xfId="0" applyFont="1" applyBorder="1" applyAlignment="1" applyProtection="1">
      <alignment horizontal="right"/>
      <protection locked="0"/>
    </xf>
    <xf numFmtId="0" fontId="31" fillId="0" borderId="2" xfId="0" applyFont="1" applyBorder="1" applyProtection="1">
      <protection locked="0"/>
    </xf>
    <xf numFmtId="164" fontId="13" fillId="0" borderId="2" xfId="0" applyNumberFormat="1" applyFont="1" applyBorder="1" applyProtection="1">
      <protection locked="0"/>
    </xf>
    <xf numFmtId="9" fontId="10" fillId="0" borderId="2" xfId="4" applyFont="1" applyFill="1" applyBorder="1" applyAlignment="1" applyProtection="1">
      <alignment horizontal="right"/>
      <protection locked="0"/>
    </xf>
    <xf numFmtId="5" fontId="10" fillId="0" borderId="2" xfId="2" applyNumberFormat="1" applyFont="1" applyFill="1" applyBorder="1" applyAlignment="1" applyProtection="1">
      <alignment horizontal="right"/>
      <protection locked="0"/>
    </xf>
    <xf numFmtId="0" fontId="13" fillId="0" borderId="2" xfId="0" applyFont="1" applyBorder="1" applyAlignment="1" applyProtection="1">
      <alignment horizontal="right"/>
      <protection locked="0"/>
    </xf>
    <xf numFmtId="0" fontId="0" fillId="0" borderId="0" xfId="0" applyAlignment="1">
      <alignment wrapText="1"/>
    </xf>
    <xf numFmtId="164" fontId="7" fillId="8" borderId="2" xfId="0" applyNumberFormat="1" applyFont="1" applyFill="1" applyBorder="1" applyProtection="1">
      <protection locked="0"/>
    </xf>
    <xf numFmtId="42" fontId="6" fillId="8" borderId="2" xfId="1" applyNumberFormat="1" applyFont="1" applyFill="1" applyBorder="1" applyAlignment="1" applyProtection="1">
      <alignment horizontal="right"/>
      <protection locked="0"/>
    </xf>
    <xf numFmtId="3" fontId="6" fillId="8" borderId="2" xfId="1" applyNumberFormat="1" applyFont="1" applyFill="1" applyBorder="1" applyAlignment="1" applyProtection="1">
      <alignment horizontal="right"/>
      <protection locked="0"/>
    </xf>
    <xf numFmtId="164" fontId="6" fillId="8" borderId="2" xfId="3" applyNumberFormat="1" applyFont="1" applyFill="1" applyBorder="1" applyAlignment="1" applyProtection="1">
      <alignment horizontal="right"/>
      <protection locked="0"/>
    </xf>
    <xf numFmtId="0" fontId="7" fillId="8" borderId="2" xfId="0" applyFont="1" applyFill="1" applyBorder="1" applyAlignment="1" applyProtection="1">
      <alignment horizontal="right"/>
      <protection locked="0"/>
    </xf>
    <xf numFmtId="9" fontId="7" fillId="8" borderId="2" xfId="3" applyFont="1" applyFill="1" applyBorder="1" applyAlignment="1" applyProtection="1">
      <alignment horizontal="right"/>
      <protection locked="0"/>
    </xf>
    <xf numFmtId="164" fontId="0" fillId="0" borderId="0" xfId="0" applyNumberFormat="1" applyAlignment="1">
      <alignment horizontal="left"/>
    </xf>
    <xf numFmtId="164" fontId="7" fillId="7" borderId="8" xfId="0" applyNumberFormat="1" applyFont="1" applyFill="1" applyBorder="1" applyProtection="1">
      <protection locked="0"/>
    </xf>
    <xf numFmtId="164" fontId="8" fillId="7" borderId="2" xfId="0" applyNumberFormat="1" applyFont="1" applyFill="1" applyBorder="1" applyProtection="1">
      <protection locked="0"/>
    </xf>
    <xf numFmtId="0" fontId="14" fillId="8" borderId="0" xfId="0" applyFont="1" applyFill="1"/>
    <xf numFmtId="164" fontId="32" fillId="12" borderId="0" xfId="0" applyNumberFormat="1" applyFont="1" applyFill="1" applyProtection="1">
      <protection locked="0"/>
    </xf>
    <xf numFmtId="164" fontId="32" fillId="12" borderId="14" xfId="0" applyNumberFormat="1" applyFont="1" applyFill="1" applyBorder="1" applyProtection="1">
      <protection locked="0"/>
    </xf>
    <xf numFmtId="164" fontId="33" fillId="12" borderId="14" xfId="0" applyNumberFormat="1" applyFont="1" applyFill="1" applyBorder="1" applyProtection="1">
      <protection locked="0"/>
    </xf>
    <xf numFmtId="164" fontId="9" fillId="7" borderId="2" xfId="0" applyNumberFormat="1" applyFont="1" applyFill="1" applyBorder="1"/>
    <xf numFmtId="6" fontId="9" fillId="7" borderId="2" xfId="0" applyNumberFormat="1" applyFont="1" applyFill="1" applyBorder="1" applyAlignment="1">
      <alignment horizontal="right"/>
    </xf>
    <xf numFmtId="9" fontId="29" fillId="11" borderId="2" xfId="4" applyFont="1" applyFill="1" applyBorder="1" applyProtection="1">
      <protection locked="0"/>
    </xf>
    <xf numFmtId="0" fontId="7" fillId="0" borderId="0" xfId="0" applyFont="1" applyProtection="1">
      <protection locked="0"/>
    </xf>
    <xf numFmtId="0" fontId="34" fillId="0" borderId="0" xfId="0" applyFont="1" applyProtection="1">
      <protection locked="0"/>
    </xf>
    <xf numFmtId="41" fontId="24" fillId="0" borderId="10" xfId="0" applyNumberFormat="1" applyFont="1" applyBorder="1" applyProtection="1">
      <protection locked="0"/>
    </xf>
    <xf numFmtId="0" fontId="36" fillId="13" borderId="15" xfId="0" applyFont="1" applyFill="1" applyBorder="1" applyAlignment="1" applyProtection="1">
      <alignment horizontal="right"/>
      <protection locked="0"/>
    </xf>
    <xf numFmtId="0" fontId="25" fillId="0" borderId="0" xfId="0" applyFont="1" applyAlignment="1" applyProtection="1">
      <alignment horizontal="center"/>
      <protection locked="0"/>
    </xf>
    <xf numFmtId="0" fontId="0" fillId="0" borderId="0" xfId="0" applyProtection="1">
      <protection locked="0"/>
    </xf>
    <xf numFmtId="41" fontId="6" fillId="0" borderId="0" xfId="0" applyNumberFormat="1" applyFont="1" applyProtection="1">
      <protection locked="0"/>
    </xf>
    <xf numFmtId="0" fontId="6" fillId="0" borderId="0" xfId="0" applyFont="1" applyAlignment="1" applyProtection="1">
      <alignment horizontal="center"/>
      <protection locked="0"/>
    </xf>
    <xf numFmtId="9" fontId="6" fillId="0" borderId="0" xfId="0" applyNumberFormat="1" applyFont="1" applyProtection="1">
      <protection locked="0"/>
    </xf>
    <xf numFmtId="1" fontId="10" fillId="0" borderId="0" xfId="0" applyNumberFormat="1" applyFont="1" applyAlignment="1" applyProtection="1">
      <alignment horizontal="right"/>
      <protection locked="0"/>
    </xf>
    <xf numFmtId="0" fontId="10" fillId="0" borderId="0" xfId="0" applyFont="1" applyAlignment="1" applyProtection="1">
      <alignment horizontal="center"/>
      <protection locked="0"/>
    </xf>
    <xf numFmtId="0" fontId="10" fillId="0" borderId="0" xfId="0" applyFont="1" applyAlignment="1" applyProtection="1">
      <alignment horizontal="center" wrapText="1"/>
      <protection locked="0"/>
    </xf>
    <xf numFmtId="9" fontId="10" fillId="0" borderId="0" xfId="0" applyNumberFormat="1" applyFont="1" applyProtection="1">
      <protection locked="0"/>
    </xf>
    <xf numFmtId="9" fontId="27" fillId="0" borderId="0" xfId="0" applyNumberFormat="1" applyFont="1" applyProtection="1">
      <protection locked="0"/>
    </xf>
    <xf numFmtId="0" fontId="8" fillId="0" borderId="1" xfId="0" applyFont="1" applyBorder="1" applyAlignment="1" applyProtection="1">
      <alignment horizontal="center" wrapText="1"/>
      <protection locked="0"/>
    </xf>
    <xf numFmtId="0" fontId="8" fillId="0" borderId="1" xfId="0" applyFont="1" applyBorder="1" applyAlignment="1" applyProtection="1">
      <alignment wrapText="1"/>
      <protection locked="0"/>
    </xf>
    <xf numFmtId="0" fontId="8" fillId="3" borderId="3" xfId="0" applyFont="1" applyFill="1" applyBorder="1" applyAlignment="1" applyProtection="1">
      <alignment horizontal="center" wrapText="1"/>
      <protection locked="0"/>
    </xf>
    <xf numFmtId="0" fontId="8" fillId="4" borderId="3"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8" fillId="0" borderId="1" xfId="0" applyFont="1" applyBorder="1" applyProtection="1">
      <protection locked="0"/>
    </xf>
    <xf numFmtId="0" fontId="19" fillId="0" borderId="2" xfId="0" applyFont="1" applyBorder="1" applyAlignment="1" applyProtection="1">
      <alignment horizontal="center" wrapText="1"/>
      <protection locked="0"/>
    </xf>
    <xf numFmtId="0" fontId="19" fillId="0" borderId="0" xfId="0" applyFont="1" applyAlignment="1" applyProtection="1">
      <alignment horizontal="center" wrapText="1"/>
      <protection locked="0"/>
    </xf>
    <xf numFmtId="0" fontId="8" fillId="0" borderId="0" xfId="0" applyFont="1" applyProtection="1">
      <protection locked="0"/>
    </xf>
    <xf numFmtId="0" fontId="8" fillId="10" borderId="4" xfId="0" quotePrefix="1" applyFont="1" applyFill="1" applyBorder="1" applyAlignment="1" applyProtection="1">
      <alignment horizontal="center"/>
      <protection locked="0"/>
    </xf>
    <xf numFmtId="0" fontId="8" fillId="10" borderId="4" xfId="0" applyFont="1" applyFill="1" applyBorder="1" applyAlignment="1" applyProtection="1">
      <alignment horizontal="center" wrapText="1"/>
      <protection locked="0"/>
    </xf>
    <xf numFmtId="0" fontId="8" fillId="10" borderId="4" xfId="0" quotePrefix="1" applyFont="1" applyFill="1" applyBorder="1" applyAlignment="1" applyProtection="1">
      <alignment horizontal="center" wrapText="1"/>
      <protection locked="0"/>
    </xf>
    <xf numFmtId="0" fontId="8" fillId="10" borderId="3" xfId="0" applyFont="1" applyFill="1" applyBorder="1" applyAlignment="1" applyProtection="1">
      <alignment horizontal="center" wrapText="1"/>
      <protection locked="0"/>
    </xf>
    <xf numFmtId="0" fontId="8" fillId="10" borderId="2" xfId="0" applyFont="1" applyFill="1" applyBorder="1" applyAlignment="1" applyProtection="1">
      <alignment horizontal="center" wrapText="1"/>
      <protection locked="0"/>
    </xf>
    <xf numFmtId="0" fontId="8" fillId="0" borderId="0" xfId="0" applyFont="1" applyAlignment="1" applyProtection="1">
      <alignment horizontal="center"/>
      <protection locked="0"/>
    </xf>
    <xf numFmtId="0" fontId="8" fillId="10" borderId="4" xfId="0" applyFont="1" applyFill="1" applyBorder="1" applyAlignment="1" applyProtection="1">
      <alignment horizontal="center"/>
      <protection locked="0"/>
    </xf>
    <xf numFmtId="0" fontId="8" fillId="10" borderId="0" xfId="0" applyFont="1" applyFill="1" applyAlignment="1" applyProtection="1">
      <alignment horizontal="center"/>
      <protection locked="0"/>
    </xf>
    <xf numFmtId="0" fontId="28" fillId="0" borderId="2" xfId="0" applyFont="1" applyBorder="1" applyProtection="1">
      <protection locked="0"/>
    </xf>
    <xf numFmtId="0" fontId="30" fillId="0" borderId="0" xfId="0" applyFont="1" applyAlignment="1" applyProtection="1">
      <alignment horizontal="center"/>
      <protection locked="0"/>
    </xf>
    <xf numFmtId="0" fontId="28" fillId="0" borderId="0" xfId="0" quotePrefix="1" applyFont="1" applyAlignment="1" applyProtection="1">
      <alignment horizontal="center"/>
      <protection locked="0"/>
    </xf>
    <xf numFmtId="0" fontId="30" fillId="0" borderId="0" xfId="0" applyFont="1" applyAlignment="1" applyProtection="1">
      <alignment horizontal="center" wrapText="1"/>
      <protection locked="0"/>
    </xf>
    <xf numFmtId="9" fontId="30" fillId="0" borderId="0" xfId="0" quotePrefix="1" applyNumberFormat="1" applyFont="1" applyAlignment="1" applyProtection="1">
      <alignment horizontal="center" wrapText="1"/>
      <protection locked="0"/>
    </xf>
    <xf numFmtId="9" fontId="30" fillId="0" borderId="0" xfId="0" applyNumberFormat="1" applyFont="1" applyAlignment="1" applyProtection="1">
      <alignment horizontal="center" wrapText="1"/>
      <protection locked="0"/>
    </xf>
    <xf numFmtId="0" fontId="30" fillId="0" borderId="0" xfId="0" quotePrefix="1" applyFont="1" applyAlignment="1" applyProtection="1">
      <alignment horizontal="center" wrapText="1"/>
      <protection locked="0"/>
    </xf>
    <xf numFmtId="168" fontId="30" fillId="0" borderId="0" xfId="0" quotePrefix="1" applyNumberFormat="1" applyFont="1" applyAlignment="1" applyProtection="1">
      <alignment horizontal="center" wrapText="1"/>
      <protection locked="0"/>
    </xf>
    <xf numFmtId="0" fontId="30" fillId="0" borderId="11" xfId="0" applyFont="1" applyBorder="1" applyAlignment="1" applyProtection="1">
      <alignment horizontal="center" wrapText="1"/>
      <protection locked="0"/>
    </xf>
    <xf numFmtId="0" fontId="30" fillId="0" borderId="12" xfId="0" applyFont="1" applyBorder="1" applyAlignment="1" applyProtection="1">
      <alignment horizontal="center" wrapText="1"/>
      <protection locked="0"/>
    </xf>
    <xf numFmtId="0" fontId="12" fillId="0" borderId="2" xfId="0" applyFont="1" applyBorder="1" applyProtection="1">
      <protection locked="0"/>
    </xf>
    <xf numFmtId="164" fontId="10" fillId="0" borderId="2" xfId="4" applyNumberFormat="1" applyFont="1" applyFill="1" applyBorder="1" applyAlignment="1" applyProtection="1">
      <alignment horizontal="right"/>
      <protection locked="0"/>
    </xf>
    <xf numFmtId="42" fontId="10" fillId="0" borderId="2" xfId="2" applyNumberFormat="1" applyFont="1" applyFill="1" applyBorder="1" applyAlignment="1" applyProtection="1">
      <alignment horizontal="right"/>
      <protection locked="0"/>
    </xf>
    <xf numFmtId="9" fontId="11" fillId="0" borderId="2" xfId="4" applyFont="1" applyFill="1" applyBorder="1" applyAlignment="1" applyProtection="1">
      <alignment horizontal="right"/>
      <protection locked="0"/>
    </xf>
    <xf numFmtId="6" fontId="9" fillId="0" borderId="2" xfId="0" applyNumberFormat="1" applyFont="1" applyBorder="1" applyAlignment="1" applyProtection="1">
      <alignment horizontal="right"/>
      <protection locked="0"/>
    </xf>
    <xf numFmtId="0" fontId="9" fillId="0" borderId="3" xfId="0" applyFont="1" applyBorder="1" applyAlignment="1" applyProtection="1">
      <alignment horizontal="right"/>
      <protection locked="0"/>
    </xf>
    <xf numFmtId="9" fontId="9" fillId="0" borderId="3" xfId="4" applyFont="1" applyFill="1" applyBorder="1" applyAlignment="1" applyProtection="1">
      <alignment horizontal="right"/>
      <protection locked="0"/>
    </xf>
    <xf numFmtId="164" fontId="9" fillId="0" borderId="2" xfId="0" applyNumberFormat="1" applyFont="1" applyBorder="1" applyAlignment="1" applyProtection="1">
      <alignment horizontal="right"/>
      <protection locked="0"/>
    </xf>
    <xf numFmtId="10" fontId="9" fillId="0" borderId="2" xfId="4" applyNumberFormat="1" applyFont="1" applyFill="1" applyBorder="1" applyAlignment="1" applyProtection="1">
      <alignment horizontal="right"/>
      <protection locked="0"/>
    </xf>
    <xf numFmtId="9" fontId="10" fillId="7" borderId="2" xfId="3" applyFont="1" applyFill="1" applyBorder="1" applyAlignment="1" applyProtection="1">
      <alignment horizontal="right"/>
      <protection locked="0"/>
    </xf>
    <xf numFmtId="0" fontId="9" fillId="7" borderId="13" xfId="0" applyFont="1" applyFill="1" applyBorder="1" applyAlignment="1" applyProtection="1">
      <alignment horizontal="right"/>
      <protection locked="0"/>
    </xf>
    <xf numFmtId="10" fontId="13" fillId="0" borderId="2" xfId="4" applyNumberFormat="1" applyFont="1" applyFill="1" applyBorder="1" applyAlignment="1" applyProtection="1">
      <alignment horizontal="right"/>
      <protection locked="0"/>
    </xf>
    <xf numFmtId="0" fontId="13" fillId="0" borderId="0" xfId="0" applyFont="1" applyProtection="1">
      <protection locked="0"/>
    </xf>
    <xf numFmtId="0" fontId="8" fillId="3" borderId="3" xfId="0" applyFont="1" applyFill="1" applyBorder="1" applyAlignment="1" applyProtection="1">
      <alignment horizontal="left"/>
      <protection locked="0"/>
    </xf>
    <xf numFmtId="0" fontId="8" fillId="3" borderId="5" xfId="0" applyFont="1" applyFill="1" applyBorder="1" applyAlignment="1" applyProtection="1">
      <alignment horizontal="center" wrapText="1"/>
      <protection locked="0"/>
    </xf>
    <xf numFmtId="0" fontId="8" fillId="0" borderId="0" xfId="0" applyFont="1" applyAlignment="1" applyProtection="1">
      <alignment wrapText="1"/>
      <protection locked="0"/>
    </xf>
    <xf numFmtId="0" fontId="7" fillId="0" borderId="2" xfId="0" applyFont="1" applyBorder="1" applyProtection="1">
      <protection locked="0"/>
    </xf>
    <xf numFmtId="166" fontId="7" fillId="0" borderId="2" xfId="1" applyNumberFormat="1" applyFont="1" applyFill="1" applyBorder="1" applyAlignment="1" applyProtection="1">
      <protection locked="0"/>
    </xf>
    <xf numFmtId="10" fontId="7" fillId="0" borderId="2" xfId="4" applyNumberFormat="1" applyFont="1" applyFill="1" applyBorder="1" applyAlignment="1" applyProtection="1">
      <protection locked="0"/>
    </xf>
    <xf numFmtId="10" fontId="7" fillId="0" borderId="2" xfId="0" applyNumberFormat="1" applyFont="1" applyBorder="1" applyProtection="1">
      <protection locked="0"/>
    </xf>
    <xf numFmtId="9" fontId="21" fillId="6" borderId="6" xfId="3" applyFont="1" applyFill="1" applyBorder="1" applyProtection="1">
      <protection locked="0"/>
    </xf>
    <xf numFmtId="166" fontId="7" fillId="0" borderId="0" xfId="1" applyNumberFormat="1" applyFont="1" applyBorder="1" applyAlignment="1" applyProtection="1">
      <protection locked="0"/>
    </xf>
    <xf numFmtId="10" fontId="7" fillId="0" borderId="0" xfId="0" applyNumberFormat="1" applyFont="1" applyProtection="1">
      <protection locked="0"/>
    </xf>
    <xf numFmtId="9" fontId="20" fillId="4" borderId="3" xfId="0" applyNumberFormat="1" applyFont="1" applyFill="1" applyBorder="1" applyProtection="1">
      <protection locked="0"/>
    </xf>
    <xf numFmtId="0" fontId="13" fillId="4" borderId="4" xfId="0" applyFont="1" applyFill="1" applyBorder="1" applyProtection="1">
      <protection locked="0"/>
    </xf>
    <xf numFmtId="0" fontId="13" fillId="4" borderId="5" xfId="0" applyFont="1" applyFill="1" applyBorder="1" applyProtection="1">
      <protection locked="0"/>
    </xf>
    <xf numFmtId="166" fontId="7" fillId="0" borderId="0" xfId="1" applyNumberFormat="1" applyFont="1" applyFill="1" applyBorder="1" applyAlignment="1" applyProtection="1">
      <protection locked="0"/>
    </xf>
    <xf numFmtId="9" fontId="20" fillId="5" borderId="3" xfId="0" applyNumberFormat="1" applyFont="1" applyFill="1" applyBorder="1" applyProtection="1">
      <protection locked="0"/>
    </xf>
    <xf numFmtId="0" fontId="13" fillId="5" borderId="4" xfId="0" applyFont="1" applyFill="1" applyBorder="1" applyProtection="1">
      <protection locked="0"/>
    </xf>
    <xf numFmtId="0" fontId="13" fillId="5" borderId="5" xfId="0" applyFont="1" applyFill="1" applyBorder="1" applyProtection="1">
      <protection locked="0"/>
    </xf>
    <xf numFmtId="10" fontId="0" fillId="0" borderId="2" xfId="0" applyNumberFormat="1" applyBorder="1" applyProtection="1">
      <protection locked="0"/>
    </xf>
    <xf numFmtId="9" fontId="8" fillId="0" borderId="0" xfId="3" applyFont="1" applyAlignment="1" applyProtection="1">
      <protection locked="0"/>
    </xf>
    <xf numFmtId="10" fontId="8" fillId="0" borderId="0" xfId="0" applyNumberFormat="1" applyFont="1" applyAlignment="1" applyProtection="1">
      <alignment horizontal="right"/>
      <protection locked="0"/>
    </xf>
    <xf numFmtId="165" fontId="8" fillId="0" borderId="0" xfId="0" applyNumberFormat="1" applyFont="1" applyAlignment="1" applyProtection="1">
      <alignment horizontal="right"/>
      <protection locked="0"/>
    </xf>
    <xf numFmtId="13" fontId="7" fillId="0" borderId="0" xfId="0" applyNumberFormat="1" applyFont="1" applyProtection="1">
      <protection locked="0"/>
    </xf>
    <xf numFmtId="0" fontId="15" fillId="0" borderId="0" xfId="0" applyFont="1" applyAlignment="1" applyProtection="1">
      <alignment vertical="center"/>
      <protection locked="0"/>
    </xf>
    <xf numFmtId="164" fontId="10" fillId="7" borderId="2" xfId="3" applyNumberFormat="1" applyFont="1" applyFill="1" applyBorder="1" applyAlignment="1" applyProtection="1">
      <alignment horizontal="right"/>
    </xf>
    <xf numFmtId="164" fontId="10" fillId="7" borderId="8" xfId="3" applyNumberFormat="1" applyFont="1" applyFill="1" applyBorder="1" applyAlignment="1" applyProtection="1">
      <alignment horizontal="right"/>
    </xf>
    <xf numFmtId="164" fontId="9" fillId="7" borderId="8" xfId="0" applyNumberFormat="1" applyFont="1" applyFill="1" applyBorder="1"/>
    <xf numFmtId="5" fontId="10" fillId="7" borderId="2" xfId="1" applyNumberFormat="1" applyFont="1" applyFill="1" applyBorder="1" applyAlignment="1" applyProtection="1">
      <alignment horizontal="right"/>
    </xf>
    <xf numFmtId="10" fontId="10" fillId="7" borderId="2" xfId="3" applyNumberFormat="1" applyFont="1" applyFill="1" applyBorder="1" applyAlignment="1" applyProtection="1">
      <alignment horizontal="right"/>
    </xf>
    <xf numFmtId="9" fontId="10" fillId="7" borderId="2" xfId="3" applyFont="1" applyFill="1" applyBorder="1" applyAlignment="1" applyProtection="1">
      <alignment horizontal="right"/>
    </xf>
    <xf numFmtId="10" fontId="11" fillId="7" borderId="2" xfId="3" applyNumberFormat="1" applyFont="1" applyFill="1" applyBorder="1" applyAlignment="1" applyProtection="1">
      <alignment horizontal="right"/>
    </xf>
    <xf numFmtId="5" fontId="10" fillId="7" borderId="8" xfId="1" applyNumberFormat="1" applyFont="1" applyFill="1" applyBorder="1" applyAlignment="1" applyProtection="1">
      <alignment horizontal="right"/>
    </xf>
    <xf numFmtId="9" fontId="10" fillId="7" borderId="8" xfId="3" applyFont="1" applyFill="1" applyBorder="1" applyAlignment="1" applyProtection="1">
      <alignment horizontal="right"/>
    </xf>
    <xf numFmtId="6" fontId="9" fillId="7" borderId="8" xfId="0" applyNumberFormat="1" applyFont="1" applyFill="1" applyBorder="1" applyAlignment="1">
      <alignment horizontal="right"/>
    </xf>
    <xf numFmtId="0" fontId="9" fillId="7" borderId="3" xfId="0" applyFont="1" applyFill="1" applyBorder="1" applyAlignment="1">
      <alignment horizontal="right"/>
    </xf>
    <xf numFmtId="9" fontId="9" fillId="7" borderId="3" xfId="3" applyFont="1" applyFill="1" applyBorder="1" applyAlignment="1" applyProtection="1">
      <alignment horizontal="right"/>
    </xf>
    <xf numFmtId="0" fontId="9" fillId="7" borderId="8" xfId="0" applyFont="1" applyFill="1" applyBorder="1" applyAlignment="1">
      <alignment horizontal="right"/>
    </xf>
    <xf numFmtId="9" fontId="9" fillId="7" borderId="8" xfId="3" applyFont="1" applyFill="1" applyBorder="1" applyAlignment="1" applyProtection="1">
      <alignment horizontal="right"/>
    </xf>
    <xf numFmtId="41" fontId="35" fillId="13" borderId="16" xfId="0" applyNumberFormat="1" applyFont="1" applyFill="1" applyBorder="1" applyAlignment="1" applyProtection="1">
      <alignment horizontal="left"/>
      <protection locked="0"/>
    </xf>
    <xf numFmtId="41" fontId="35" fillId="13" borderId="17" xfId="0" applyNumberFormat="1" applyFont="1" applyFill="1" applyBorder="1" applyAlignment="1" applyProtection="1">
      <alignment horizontal="left"/>
      <protection locked="0"/>
    </xf>
  </cellXfs>
  <cellStyles count="5">
    <cellStyle name="Currency" xfId="1" builtinId="4"/>
    <cellStyle name="Currency 2" xfId="2" xr:uid="{00000000-0005-0000-0000-000001000000}"/>
    <cellStyle name="Normal" xfId="0" builtinId="0"/>
    <cellStyle name="Percent" xfId="3" builtinId="5"/>
    <cellStyle name="Percent 2" xfId="4" xr:uid="{00000000-0005-0000-0000-000004000000}"/>
  </cellStyles>
  <dxfs count="59">
    <dxf>
      <font>
        <color rgb="FF9C0006"/>
      </font>
      <fill>
        <patternFill>
          <bgColor rgb="FFFFC7CE"/>
        </patternFill>
      </fill>
    </dxf>
    <dxf>
      <font>
        <color rgb="FF9C0006"/>
      </font>
      <fill>
        <patternFill>
          <bgColor rgb="FFFFC7CE"/>
        </patternFill>
      </fill>
    </dxf>
    <dxf>
      <alignment wrapText="1"/>
    </dxf>
    <dxf>
      <font>
        <b val="0"/>
        <i val="0"/>
        <strike val="0"/>
        <condense val="0"/>
        <extend val="0"/>
        <outline val="0"/>
        <shadow val="0"/>
        <u val="none"/>
        <vertAlign val="baseline"/>
        <sz val="11"/>
        <color indexed="8"/>
        <name val="Arial Narrow"/>
        <family val="2"/>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numFmt numFmtId="14" formatCode="0.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strike val="0"/>
        <condense val="0"/>
        <extend val="0"/>
        <outline val="0"/>
        <shadow val="0"/>
        <u val="none"/>
        <vertAlign val="baseline"/>
        <sz val="11"/>
        <color indexed="8"/>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indexed="8"/>
        <name val="Arial Narrow"/>
        <family val="2"/>
        <scheme val="none"/>
      </font>
      <fill>
        <patternFill patternType="none">
          <fgColor indexed="64"/>
          <bgColor theme="0"/>
        </patternFill>
      </fill>
      <alignment horizontal="right" vertical="bottom" textRotation="0" wrapText="0" indent="0" justifyLastLine="0" shrinkToFit="0" readingOrder="0"/>
      <border diagonalUp="0" diagonalDown="0" outline="0">
        <left/>
        <right/>
        <top style="thin">
          <color indexed="64"/>
        </top>
        <bottom style="thin">
          <color indexed="64"/>
        </bottom>
      </border>
      <protection locked="1" hidden="0"/>
    </dxf>
    <dxf>
      <font>
        <b val="0"/>
        <i/>
        <strike val="0"/>
        <condense val="0"/>
        <extend val="0"/>
        <outline val="0"/>
        <shadow val="0"/>
        <u val="none"/>
        <vertAlign val="baseline"/>
        <sz val="11"/>
        <color indexed="8"/>
        <name val="Arial Narrow"/>
        <family val="2"/>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indexed="8"/>
        <name val="Arial Narrow"/>
        <family val="2"/>
        <scheme val="none"/>
      </font>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11"/>
        <color indexed="8"/>
        <name val="Arial Narrow"/>
        <family val="2"/>
        <scheme val="none"/>
      </font>
      <numFmt numFmtId="10" formatCode="&quot;$&quot;#,##0_);[Red]\(&quot;$&quot;#,##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Arial Narrow"/>
        <family val="2"/>
        <scheme val="none"/>
      </font>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Arial Narrow"/>
        <family val="2"/>
        <scheme val="none"/>
      </font>
      <numFmt numFmtId="13" formatCode="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Arial Narrow"/>
        <family val="2"/>
        <scheme val="none"/>
      </font>
      <numFmt numFmtId="13" formatCode="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Arial Narrow"/>
        <family val="2"/>
        <scheme val="none"/>
      </font>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Arial Narrow"/>
        <family val="2"/>
        <scheme val="none"/>
      </font>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Arial Narrow"/>
        <family val="2"/>
        <scheme val="none"/>
      </font>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Arial Narrow"/>
        <family val="2"/>
        <scheme val="none"/>
      </font>
      <numFmt numFmtId="9" formatCode="&quot;$&quot;#,##0_);\(&quot;$&quot;#,##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Narrow"/>
        <family val="2"/>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Arial Narrow"/>
        <family val="2"/>
        <scheme val="none"/>
      </font>
      <numFmt numFmtId="164" formatCode="&quot;$&quot;#,##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1"/>
        <color indexed="8"/>
        <name val="Arial Narrow"/>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11"/>
        <color indexed="8"/>
        <name val="Arial Narrow"/>
        <family val="2"/>
        <scheme val="none"/>
      </font>
      <numFmt numFmtId="164" formatCode="&quot;$&quot;#,##0"/>
      <fill>
        <patternFill patternType="none">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numFmt numFmtId="164" formatCode="&quot;$&quot;#,##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Arial Narrow"/>
        <family val="2"/>
        <scheme val="none"/>
      </font>
      <numFmt numFmtId="164" formatCode="&quot;$&quot;#,##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numFmt numFmtId="164" formatCode="&quot;$&quot;#,##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numFmt numFmtId="164" formatCode="&quot;$&quot;#,##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2"/>
        <color auto="1"/>
        <name val="Arial Narrow"/>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Arial Narrow"/>
        <family val="2"/>
        <scheme val="none"/>
      </font>
      <numFmt numFmtId="164" formatCode="&quot;$&quot;#,##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Narrow"/>
        <family val="2"/>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arrow"/>
        <family val="2"/>
        <scheme val="none"/>
      </font>
      <numFmt numFmtId="32" formatCode="_(&quot;$&quot;* #,##0_);_(&quot;$&quot;* \(#,##0\);_(&quot;$&quot;*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numFmt numFmtId="164" formatCode="&quot;$&quot;#,##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Narrow"/>
        <family val="2"/>
        <scheme val="none"/>
      </font>
      <numFmt numFmtId="164" formatCode="&quot;$&quot;#,##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protection locked="0" hidden="0"/>
    </dxf>
    <dxf>
      <font>
        <b val="0"/>
        <i val="0"/>
        <strike val="0"/>
        <condense val="0"/>
        <extend val="0"/>
        <outline val="0"/>
        <shadow val="0"/>
        <u val="none"/>
        <vertAlign val="baseline"/>
        <sz val="11"/>
        <color indexed="8"/>
        <name val="Arial Narrow"/>
        <family val="2"/>
        <scheme val="none"/>
      </font>
      <fill>
        <patternFill patternType="solid">
          <fgColor indexed="64"/>
          <bgColor theme="0"/>
        </patternFill>
      </fill>
      <alignment horizontal="right" vertical="bottom" textRotation="0" wrapText="0" indent="0" justifyLastLine="0" shrinkToFit="0" readingOrder="0"/>
      <protection locked="0" hidden="0"/>
    </dxf>
    <dxf>
      <border outline="0">
        <bottom style="thin">
          <color indexed="64"/>
        </bottom>
      </border>
    </dxf>
    <dxf>
      <alignment vertical="bottom" textRotation="0" wrapText="1" justifyLastLine="0" shrinkToFit="0" readingOrder="0"/>
      <protection locked="0" hidden="0"/>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[2023-update-pm_rt_metrics_spreadsheet_expanded_staff.xlsx]Summary NEW!PivotTable1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'Summary NEW'!$B$3</c:f>
              <c:strCache>
                <c:ptCount val="1"/>
                <c:pt idx="0">
                  <c:v>Total</c:v>
                </c:pt>
              </c:strCache>
            </c:strRef>
          </c:tx>
          <c:spPr>
            <a:solidFill>
              <a:schemeClr val="accent1"/>
            </a:solidFill>
            <a:ln>
              <a:noFill/>
            </a:ln>
            <a:effectLst/>
          </c:spPr>
          <c:invertIfNegative val="0"/>
          <c:cat>
            <c:strRef>
              <c:f>'Summary NEW'!$A$4:$A$5</c:f>
              <c:strCache>
                <c:ptCount val="1"/>
                <c:pt idx="0">
                  <c:v>0-99999</c:v>
                </c:pt>
              </c:strCache>
            </c:strRef>
          </c:cat>
          <c:val>
            <c:numRef>
              <c:f>'Summary NEW'!$B$4:$B$5</c:f>
              <c:numCache>
                <c:formatCode>General</c:formatCode>
                <c:ptCount val="1"/>
                <c:pt idx="0">
                  <c:v>0</c:v>
                </c:pt>
              </c:numCache>
            </c:numRef>
          </c:val>
          <c:extLst>
            <c:ext xmlns:c16="http://schemas.microsoft.com/office/drawing/2014/chart" uri="{C3380CC4-5D6E-409C-BE32-E72D297353CC}">
              <c16:uniqueId val="{00000000-3E0B-48DE-BACC-C8DD602D9A20}"/>
            </c:ext>
          </c:extLst>
        </c:ser>
        <c:dLbls>
          <c:showLegendKey val="0"/>
          <c:showVal val="0"/>
          <c:showCatName val="0"/>
          <c:showSerName val="0"/>
          <c:showPercent val="0"/>
          <c:showBubbleSize val="0"/>
        </c:dLbls>
        <c:gapWidth val="219"/>
        <c:overlap val="-27"/>
        <c:axId val="668198824"/>
        <c:axId val="668201448"/>
      </c:barChart>
      <c:catAx>
        <c:axId val="66819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01448"/>
        <c:crosses val="autoZero"/>
        <c:auto val="1"/>
        <c:lblAlgn val="ctr"/>
        <c:lblOffset val="100"/>
        <c:noMultiLvlLbl val="0"/>
      </c:catAx>
      <c:valAx>
        <c:axId val="668201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98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[2023-update-pm_rt_metrics_spreadsheet_expanded_staff.xlsx]Summary NEW!PivotTable1</c:name>
    <c:fmtId val="1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'Summary NEW'!$B$3</c:f>
              <c:strCache>
                <c:ptCount val="1"/>
                <c:pt idx="0">
                  <c:v>Total</c:v>
                </c:pt>
              </c:strCache>
            </c:strRef>
          </c:tx>
          <c:spPr>
            <a:solidFill>
              <a:schemeClr val="accent1"/>
            </a:solidFill>
            <a:ln>
              <a:noFill/>
            </a:ln>
            <a:effectLst/>
          </c:spPr>
          <c:invertIfNegative val="0"/>
          <c:cat>
            <c:strRef>
              <c:f>'Summary NEW'!$A$4:$A$5</c:f>
              <c:strCache>
                <c:ptCount val="1"/>
                <c:pt idx="0">
                  <c:v>0-99999</c:v>
                </c:pt>
              </c:strCache>
            </c:strRef>
          </c:cat>
          <c:val>
            <c:numRef>
              <c:f>'Summary NEW'!$B$4:$B$5</c:f>
              <c:numCache>
                <c:formatCode>General</c:formatCode>
                <c:ptCount val="1"/>
                <c:pt idx="0">
                  <c:v>0</c:v>
                </c:pt>
              </c:numCache>
            </c:numRef>
          </c:val>
          <c:extLst>
            <c:ext xmlns:c16="http://schemas.microsoft.com/office/drawing/2014/chart" uri="{C3380CC4-5D6E-409C-BE32-E72D297353CC}">
              <c16:uniqueId val="{00000000-F51D-4C2B-846C-8563ECB118A7}"/>
            </c:ext>
          </c:extLst>
        </c:ser>
        <c:dLbls>
          <c:showLegendKey val="0"/>
          <c:showVal val="0"/>
          <c:showCatName val="0"/>
          <c:showSerName val="0"/>
          <c:showPercent val="0"/>
          <c:showBubbleSize val="0"/>
        </c:dLbls>
        <c:gapWidth val="150"/>
        <c:axId val="705763024"/>
        <c:axId val="705758432"/>
      </c:barChart>
      <c:catAx>
        <c:axId val="70576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8432"/>
        <c:crosses val="autoZero"/>
        <c:auto val="1"/>
        <c:lblAlgn val="ctr"/>
        <c:lblOffset val="100"/>
        <c:noMultiLvlLbl val="0"/>
      </c:catAx>
      <c:valAx>
        <c:axId val="705758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6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62155</xdr:rowOff>
    </xdr:from>
    <xdr:to>
      <xdr:col>25</xdr:col>
      <xdr:colOff>789467</xdr:colOff>
      <xdr:row>3</xdr:row>
      <xdr:rowOff>70615</xdr:rowOff>
    </xdr:to>
    <xdr:sp macro="" textlink="">
      <xdr:nvSpPr>
        <xdr:cNvPr id="3" name="TextBox 2">
          <a:extLst>
            <a:ext uri="{FF2B5EF4-FFF2-40B4-BE49-F238E27FC236}">
              <a16:creationId xmlns:a16="http://schemas.microsoft.com/office/drawing/2014/main" id="{04985024-2F1B-4BEB-B07F-D5080222ACC5}"/>
            </a:ext>
          </a:extLst>
        </xdr:cNvPr>
        <xdr:cNvSpPr txBox="1"/>
      </xdr:nvSpPr>
      <xdr:spPr>
        <a:xfrm>
          <a:off x="13049250" y="62155"/>
          <a:ext cx="10104917" cy="760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Some of the Production Manager Roundtables member's companies do a large number of jobs each year  This spreadsheet</a:t>
          </a:r>
          <a:r>
            <a:rPr lang="en-US" sz="1100" baseline="0">
              <a:solidFill>
                <a:schemeClr val="dk1"/>
              </a:solidFill>
              <a:effectLst/>
              <a:latin typeface="Arial" panose="020B0604020202020204" pitchFamily="34" charset="0"/>
              <a:ea typeface="+mn-ea"/>
              <a:cs typeface="Arial" panose="020B0604020202020204" pitchFamily="34" charset="0"/>
            </a:rPr>
            <a:t> has enough  rows to </a:t>
          </a:r>
          <a:r>
            <a:rPr lang="en-US" sz="1100">
              <a:solidFill>
                <a:schemeClr val="dk1"/>
              </a:solidFill>
              <a:effectLst/>
              <a:latin typeface="Arial" panose="020B0604020202020204" pitchFamily="34" charset="0"/>
              <a:ea typeface="+mn-ea"/>
              <a:cs typeface="Arial" panose="020B0604020202020204" pitchFamily="34" charset="0"/>
            </a:rPr>
            <a:t>have 143 jobs on the sheet. However, for simplicity, all but 25 rows are hidden. If you need more than the 25 that are showing you can unhide the others. However to avoid having to print multiple pages of blank paper, when you have completed the entries you should hide the remaining blank rows on the Data Sheet.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476250</xdr:colOff>
      <xdr:row>0</xdr:row>
      <xdr:rowOff>28575</xdr:rowOff>
    </xdr:from>
    <xdr:to>
      <xdr:col>22</xdr:col>
      <xdr:colOff>152400</xdr:colOff>
      <xdr:row>24</xdr:row>
      <xdr:rowOff>104775</xdr:rowOff>
    </xdr:to>
    <xdr:graphicFrame macro="">
      <xdr:nvGraphicFramePr>
        <xdr:cNvPr id="2" name="Chart 1">
          <a:extLst>
            <a:ext uri="{FF2B5EF4-FFF2-40B4-BE49-F238E27FC236}">
              <a16:creationId xmlns:a16="http://schemas.microsoft.com/office/drawing/2014/main" id="{DFC97189-7C6F-4103-96B3-B7DA571E3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19050</xdr:rowOff>
    </xdr:from>
    <xdr:to>
      <xdr:col>10</xdr:col>
      <xdr:colOff>304800</xdr:colOff>
      <xdr:row>24</xdr:row>
      <xdr:rowOff>95250</xdr:rowOff>
    </xdr:to>
    <xdr:graphicFrame macro="">
      <xdr:nvGraphicFramePr>
        <xdr:cNvPr id="4" name="Chart 3">
          <a:extLst>
            <a:ext uri="{FF2B5EF4-FFF2-40B4-BE49-F238E27FC236}">
              <a16:creationId xmlns:a16="http://schemas.microsoft.com/office/drawing/2014/main" id="{027840E7-505C-43A6-80AE-662613ADC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J" refreshedDate="45064.483738773146" createdVersion="7" refreshedVersion="8" minRefreshableVersion="3" recordCount="143" xr:uid="{A190A1C9-A6FD-40B7-822A-F8810ABFC51C}">
  <cacheSource type="worksheet">
    <worksheetSource ref="A12:Z155" sheet="Data"/>
  </cacheSource>
  <cacheFields count="26">
    <cacheField name="All Open and Completed Projects" numFmtId="164">
      <sharedItems containsNonDate="0" containsString="0" containsBlank="1"/>
    </cacheField>
    <cacheField name="Original Contracted Price " numFmtId="164">
      <sharedItems containsNonDate="0" containsString="0" containsBlank="1" count="1">
        <m/>
      </sharedItems>
    </cacheField>
    <cacheField name="Change Order Contracted Price" numFmtId="0">
      <sharedItems containsNonDate="0" containsString="0" containsBlank="1"/>
    </cacheField>
    <cacheField name="Current Contract Price" numFmtId="164">
      <sharedItems containsSemiMixedTypes="0" containsString="0" containsNumber="1" containsInteger="1" minValue="0" maxValue="0" count="1">
        <n v="0"/>
      </sharedItems>
      <fieldGroup base="3">
        <rangePr startNum="0" endNum="0" groupInterval="100000"/>
        <groupItems count="3">
          <s v="&lt;0"/>
          <s v="0-99999"/>
          <s v="&gt;100000"/>
        </groupItems>
      </fieldGroup>
    </cacheField>
    <cacheField name="Original Job Cost Budget" numFmtId="164">
      <sharedItems containsNonDate="0" containsString="0" containsBlank="1"/>
    </cacheField>
    <cacheField name="Estimated Cost Of Change Orders" numFmtId="164">
      <sharedItems containsNonDate="0" containsString="0" containsBlank="1"/>
    </cacheField>
    <cacheField name="Current Job Cost Budget" numFmtId="164">
      <sharedItems containsSemiMixedTypes="0" containsString="0" containsNumber="1" containsInteger="1" minValue="0" maxValue="0"/>
    </cacheField>
    <cacheField name="Actual Job Cost to Date " numFmtId="164">
      <sharedItems containsNonDate="0" containsString="0" containsBlank="1"/>
    </cacheField>
    <cacheField name="Remaining Job Cost Budget" numFmtId="164">
      <sharedItems containsSemiMixedTypes="0" containsString="0" containsNumber="1" containsInteger="1" minValue="0" maxValue="0"/>
    </cacheField>
    <cacheField name="Estimated Cost to Complete" numFmtId="164">
      <sharedItems containsSemiMixedTypes="0" containsString="0" containsNumber="1" containsInteger="1" minValue="0" maxValue="0"/>
    </cacheField>
    <cacheField name="Best Estimate of Final Job Cost" numFmtId="5">
      <sharedItems containsSemiMixedTypes="0" containsString="0" containsNumber="1" containsInteger="1" minValue="0" maxValue="0"/>
    </cacheField>
    <cacheField name="Original Estimated Gr Profit %" numFmtId="0">
      <sharedItems/>
    </cacheField>
    <cacheField name="Change Order Estimated GP %" numFmtId="9">
      <sharedItems/>
    </cacheField>
    <cacheField name="Final Gross Profit" numFmtId="0">
      <sharedItems containsSemiMixedTypes="0" containsString="0" containsNumber="1" containsInteger="1" minValue="0" maxValue="0"/>
    </cacheField>
    <cacheField name="GP % (Slip) Impr" numFmtId="9">
      <sharedItems containsSemiMixedTypes="0" containsString="0" containsNumber="1" containsInteger="1" minValue="0" maxValue="0"/>
    </cacheField>
    <cacheField name="Percent Complete" numFmtId="9">
      <sharedItems containsSemiMixedTypes="0" containsString="0" containsNumber="1" containsInteger="1" minValue="0" maxValue="0"/>
    </cacheField>
    <cacheField name="% Job Cost (Slip) Imprv" numFmtId="9">
      <sharedItems/>
    </cacheField>
    <cacheField name="Act. Dollars (Slip) Imprv" numFmtId="6">
      <sharedItems containsSemiMixedTypes="0" containsString="0" containsNumber="1" containsInteger="1" minValue="0" maxValue="0"/>
    </cacheField>
    <cacheField name="Est. Schedule Duration in Working days" numFmtId="0">
      <sharedItems containsNonDate="0" containsString="0" containsBlank="1"/>
    </cacheField>
    <cacheField name="Act. Schedule Duration in Working days" numFmtId="0">
      <sharedItems containsNonDate="0" containsString="0" containsBlank="1"/>
    </cacheField>
    <cacheField name="Actual Days (Slip) Imprv" numFmtId="0">
      <sharedItems containsSemiMixedTypes="0" containsString="0" containsNumber="1" containsInteger="1" minValue="0" maxValue="0"/>
    </cacheField>
    <cacheField name="Actual Days % of Estimated" numFmtId="9">
      <sharedItems/>
    </cacheField>
    <cacheField name="LEAD CARPENTER (Choose from Drop Down)" numFmtId="0">
      <sharedItems containsNonDate="0" containsString="0" containsBlank="1"/>
    </cacheField>
    <cacheField name="PROJECT MANAGER (Choose from Drop Down)" numFmtId="0">
      <sharedItems containsNonDate="0" containsString="0" containsBlank="1"/>
    </cacheField>
    <cacheField name="SALESPERSON (Choose from Drop Down)" numFmtId="0">
      <sharedItems containsNonDate="0" containsString="0" containsBlank="1"/>
    </cacheField>
    <cacheField name="Customer Satisfaction Index %" numFmtId="9">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3">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r>
    <m/>
    <x v="0"/>
    <m/>
    <x v="0"/>
    <m/>
    <m/>
    <n v="0"/>
    <m/>
    <n v="0"/>
    <n v="0"/>
    <n v="0"/>
    <s v=""/>
    <s v=""/>
    <n v="0"/>
    <n v="0"/>
    <n v="0"/>
    <s v=""/>
    <n v="0"/>
    <m/>
    <m/>
    <n v="0"/>
    <s v=""/>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C69EA1-44DE-4F1C-9F18-55B526AE54CD}" name="PivotTable1" cacheId="5"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32">
  <location ref="A3:B5" firstHeaderRow="1" firstDataRow="1" firstDataCol="1"/>
  <pivotFields count="26">
    <pivotField showAll="0"/>
    <pivotField showAll="0">
      <items count="2">
        <item x="0"/>
        <item t="default"/>
      </items>
    </pivotField>
    <pivotField showAll="0"/>
    <pivotField axis="axisRow" dataField="1" numFmtId="164" showAll="0">
      <items count="4">
        <item x="0"/>
        <item x="1"/>
        <item x="2"/>
        <item t="default"/>
      </items>
    </pivotField>
    <pivotField showAll="0"/>
    <pivotField showAll="0"/>
    <pivotField numFmtId="164" showAll="0"/>
    <pivotField showAll="0"/>
    <pivotField numFmtId="164" showAll="0"/>
    <pivotField showAll="0"/>
    <pivotField numFmtId="5" showAll="0"/>
    <pivotField showAll="0"/>
    <pivotField showAll="0"/>
    <pivotField numFmtId="9" showAll="0"/>
    <pivotField showAll="0"/>
    <pivotField showAll="0"/>
    <pivotField showAll="0"/>
    <pivotField numFmtId="6" showAll="0"/>
    <pivotField showAll="0"/>
    <pivotField showAll="0"/>
    <pivotField showAll="0"/>
    <pivotField showAll="0"/>
    <pivotField showAll="0"/>
    <pivotField showAll="0"/>
    <pivotField showAll="0"/>
    <pivotField showAll="0"/>
  </pivotFields>
  <rowFields count="1">
    <field x="3"/>
  </rowFields>
  <rowItems count="2">
    <i>
      <x v="1"/>
    </i>
    <i t="grand">
      <x/>
    </i>
  </rowItems>
  <colItems count="1">
    <i/>
  </colItems>
  <dataFields count="1">
    <dataField name="Sum of Current Contract Price" fld="3" baseField="0" baseItem="0"/>
  </dataFields>
  <formats count="1">
    <format dxfId="2">
      <pivotArea field="1" type="button" dataOnly="0" labelOnly="1" outline="0"/>
    </format>
  </formats>
  <chartFormats count="2">
    <chartFormat chart="11" format="15" series="1">
      <pivotArea type="data" outline="0" fieldPosition="0">
        <references count="1">
          <reference field="4294967294" count="1" selected="0">
            <x v="0"/>
          </reference>
        </references>
      </pivotArea>
    </chartFormat>
    <chartFormat chart="2" format="1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599118-290C-4449-866A-21F6B9CDE83C}" name="Table1" displayName="Table1" ref="A12:Z155" headerRowDxfId="58" dataDxfId="56" totalsRowDxfId="55" headerRowBorderDxfId="57">
  <autoFilter ref="A12:Z155" xr:uid="{F9599118-290C-4449-866A-21F6B9CDE83C}"/>
  <sortState xmlns:xlrd2="http://schemas.microsoft.com/office/spreadsheetml/2017/richdata2" ref="A13:Z156">
    <sortCondition ref="B14:B156"/>
  </sortState>
  <tableColumns count="26">
    <tableColumn id="1" xr3:uid="{95825823-B89C-4782-8CA1-00A1423B020F}" name="All Open and Completed Projects" totalsRowLabel="Total" dataDxfId="54" totalsRowDxfId="53"/>
    <tableColumn id="2" xr3:uid="{C865569A-92BC-42DC-8FCC-3EF957A7DDB3}" name="Original Contracted Price " dataDxfId="52" totalsRowDxfId="51"/>
    <tableColumn id="3" xr3:uid="{A77C91D8-FABB-4644-AFC8-1FC64212A3EF}" name="Change Order Contracted Price" dataDxfId="50" totalsRowDxfId="49" dataCellStyle="Currency"/>
    <tableColumn id="4" xr3:uid="{CB13A9D2-84FA-46AE-A943-64D704AFCAF9}" name="Current Contract Price" dataDxfId="48" totalsRowDxfId="47" dataCellStyle="Percent">
      <calculatedColumnFormula>B13+C13</calculatedColumnFormula>
    </tableColumn>
    <tableColumn id="5" xr3:uid="{D7EDA826-DECB-486E-A9AD-1664AD58E3A1}" name="Original Job Cost Budget" dataDxfId="46" totalsRowDxfId="45"/>
    <tableColumn id="6" xr3:uid="{A9B5D649-3D60-43AF-B3A7-BD49DA925D54}" name="Estimated Cost Of Change Orders" dataDxfId="44" totalsRowDxfId="43"/>
    <tableColumn id="7" xr3:uid="{19C07C31-171D-4F98-B2A6-9CEAAB77C0F6}" name="Current Job Cost Budget" dataDxfId="42" totalsRowDxfId="41" dataCellStyle="Percent">
      <calculatedColumnFormula>E13+F13</calculatedColumnFormula>
    </tableColumn>
    <tableColumn id="8" xr3:uid="{3A2F9739-BD51-4A5D-B8A5-E7B207D0751D}" name="Actual Job Cost to Date " dataDxfId="40" totalsRowDxfId="39"/>
    <tableColumn id="9" xr3:uid="{AF9CCD1C-45CF-425B-8CFF-A7419FD885C0}" name="Remaining Job Cost Budget" dataDxfId="38" totalsRowDxfId="37">
      <calculatedColumnFormula>G13-H13</calculatedColumnFormula>
    </tableColumn>
    <tableColumn id="10" xr3:uid="{283CF73E-9641-412B-B8FE-DD1A45592C32}" name="Estimated Cost to Complete" dataDxfId="36" totalsRowDxfId="35" dataCellStyle="Percent">
      <calculatedColumnFormula>Table1[[#This Row],[Current Job Cost Budget]]-Table1[[#This Row],[Actual Job Cost to Date ]]</calculatedColumnFormula>
    </tableColumn>
    <tableColumn id="11" xr3:uid="{81C0F053-6AAB-4EBD-9054-1F369C85FA6D}" name="Best Estimate of Final Job Cost" dataDxfId="34" totalsRowDxfId="33" dataCellStyle="Currency">
      <calculatedColumnFormula>H13+J13</calculatedColumnFormula>
    </tableColumn>
    <tableColumn id="12" xr3:uid="{75034CD6-A8AA-412D-A0FC-658B63760851}" name="Original Estimated Gr Profit %" dataDxfId="32" totalsRowDxfId="31" dataCellStyle="Percent">
      <calculatedColumnFormula>IF(ISERROR((B13-E13)/B13),"",(B13-E13)/B13)</calculatedColumnFormula>
    </tableColumn>
    <tableColumn id="13" xr3:uid="{E0C4DD82-7C24-46C2-B07E-EE689C164C4E}" name="Change Order Estimated GP %" dataDxfId="30" totalsRowDxfId="29" dataCellStyle="Percent">
      <calculatedColumnFormula>IF(ISERROR((C13-F13)/C13),"",(C13-F13)/C13)</calculatedColumnFormula>
    </tableColumn>
    <tableColumn id="14" xr3:uid="{B005801F-EC72-4F14-B3CF-6572DE545F70}" name="Final Gross Profit" dataDxfId="28" totalsRowDxfId="27" dataCellStyle="Percent">
      <calculatedColumnFormula>IF(D13&lt;&gt;0,(D13-K13)/D13,0)</calculatedColumnFormula>
    </tableColumn>
    <tableColumn id="15" xr3:uid="{CF5EAF1A-6722-442C-8B7B-570921D18C9B}" name="GP % (Slip) Impr" dataDxfId="26" totalsRowDxfId="25" dataCellStyle="Percent">
      <calculatedColumnFormula>Table1[[#This Row],[Final Gross Profit]]-Table1[[#This Row],[Original Estimated Gr Profit %]]</calculatedColumnFormula>
    </tableColumn>
    <tableColumn id="16" xr3:uid="{013F750D-2D37-47FC-AEF0-3CB698C36944}" name="Percent Complete" dataDxfId="24" totalsRowDxfId="23" dataCellStyle="Percent">
      <calculatedColumnFormula>IF(K13&lt;&gt;0,MIN(H13/K13,1),)</calculatedColumnFormula>
    </tableColumn>
    <tableColumn id="17" xr3:uid="{783F83F1-9FC0-41FA-AD66-58CEED70B08D}" name="% Job Cost (Slip) Imprv" dataDxfId="22" totalsRowDxfId="21" dataCellStyle="Percent">
      <calculatedColumnFormula>IF(ISERROR((G13-K13)/G13),"",(G13-K13)/G13)</calculatedColumnFormula>
    </tableColumn>
    <tableColumn id="18" xr3:uid="{BC72F961-2A37-4B8C-990A-B19CCF5A83F8}" name="Act. Dollars (Slip) Imprv" dataDxfId="20" totalsRowDxfId="19">
      <calculatedColumnFormula>G13-K13</calculatedColumnFormula>
    </tableColumn>
    <tableColumn id="19" xr3:uid="{62F1311A-8AEA-46B7-9499-FBF9D49F342A}" name="Est. Schedule Duration in Working days" dataDxfId="18" totalsRowDxfId="17"/>
    <tableColumn id="20" xr3:uid="{F32C293C-5DA1-4450-938C-ACA8084CDF03}" name="Act. Schedule Duration in Working days" dataDxfId="16" totalsRowDxfId="15"/>
    <tableColumn id="21" xr3:uid="{0F9154C8-5A67-4976-A07D-BF6534D6489F}" name="Actual Days (Slip) Imprv" dataDxfId="14" totalsRowDxfId="13">
      <calculatedColumnFormula>S13-T13</calculatedColumnFormula>
    </tableColumn>
    <tableColumn id="22" xr3:uid="{BB8011A7-8C46-4D0D-ABDB-AEAA51A78737}" name="Actual Days % of Estimated" dataDxfId="12" totalsRowDxfId="11" dataCellStyle="Percent">
      <calculatedColumnFormula>IFERROR(U13/S13,"")</calculatedColumnFormula>
    </tableColumn>
    <tableColumn id="23" xr3:uid="{0A43F9FA-FAA2-4356-9044-E82F6AF0B2ED}" name="LEAD CARPENTER (Choose from Drop Down)" dataDxfId="10" totalsRowDxfId="9"/>
    <tableColumn id="24" xr3:uid="{E1657F87-C789-4628-B92E-B1E6142E10A1}" name="PROJECT MANAGER (Choose from Drop Down)" dataDxfId="8" totalsRowDxfId="7"/>
    <tableColumn id="25" xr3:uid="{3EBF61F4-244E-436C-824F-5D20355B0005}" name="SALESPERSON (Choose from Drop Down)" dataDxfId="6" totalsRowDxfId="5"/>
    <tableColumn id="26" xr3:uid="{CF5F5D45-6FB5-4F45-A765-3B1A42F69072}" name="Customer Satisfaction Index %" totalsRowFunction="sum" dataDxfId="4" totalsRowDxfId="3" dataCellStyle="Percent"/>
  </tableColumns>
  <tableStyleInfo name="TableStyleLight20"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table" Target="../tables/table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73"/>
  <sheetViews>
    <sheetView showGridLines="0" workbookViewId="0">
      <selection activeCell="B25" sqref="B25"/>
    </sheetView>
  </sheetViews>
  <sheetFormatPr defaultRowHeight="14.5"/>
  <cols>
    <col min="1" max="1" width="5.1796875" customWidth="1"/>
    <col min="2" max="2" width="30.54296875" customWidth="1"/>
    <col min="3" max="3" width="3.1796875" customWidth="1"/>
    <col min="8" max="8" width="22.453125" customWidth="1"/>
  </cols>
  <sheetData>
    <row r="2" spans="2:4" ht="21" customHeight="1">
      <c r="B2" s="4" t="s">
        <v>0</v>
      </c>
      <c r="D2" s="2" t="s">
        <v>1</v>
      </c>
    </row>
    <row r="3" spans="2:4">
      <c r="B3" s="1">
        <v>1</v>
      </c>
      <c r="D3" s="6" t="s">
        <v>2</v>
      </c>
    </row>
    <row r="4" spans="2:4">
      <c r="B4" s="1">
        <v>2</v>
      </c>
    </row>
    <row r="5" spans="2:4">
      <c r="B5" s="1">
        <v>3</v>
      </c>
    </row>
    <row r="6" spans="2:4">
      <c r="B6" s="1">
        <v>4</v>
      </c>
      <c r="D6" s="2" t="s">
        <v>3</v>
      </c>
    </row>
    <row r="7" spans="2:4">
      <c r="B7" s="1">
        <v>5</v>
      </c>
      <c r="D7" t="s">
        <v>4</v>
      </c>
    </row>
    <row r="8" spans="2:4">
      <c r="B8" s="1">
        <v>6</v>
      </c>
      <c r="D8" t="s">
        <v>5</v>
      </c>
    </row>
    <row r="9" spans="2:4">
      <c r="B9" s="1">
        <v>7</v>
      </c>
      <c r="D9" t="s">
        <v>6</v>
      </c>
    </row>
    <row r="10" spans="2:4">
      <c r="B10" s="1">
        <v>8</v>
      </c>
    </row>
    <row r="11" spans="2:4">
      <c r="B11" s="1">
        <v>9</v>
      </c>
    </row>
    <row r="12" spans="2:4">
      <c r="B12" s="1">
        <v>0</v>
      </c>
      <c r="D12" s="2" t="s">
        <v>7</v>
      </c>
    </row>
    <row r="13" spans="2:4">
      <c r="B13" s="1">
        <v>11</v>
      </c>
      <c r="D13" t="s">
        <v>8</v>
      </c>
    </row>
    <row r="14" spans="2:4">
      <c r="B14" s="1">
        <v>12</v>
      </c>
    </row>
    <row r="15" spans="2:4">
      <c r="B15" s="1">
        <v>13</v>
      </c>
      <c r="D15" s="29" t="s">
        <v>9</v>
      </c>
    </row>
    <row r="16" spans="2:4">
      <c r="B16" s="1">
        <v>14</v>
      </c>
      <c r="D16" t="s">
        <v>10</v>
      </c>
    </row>
    <row r="17" spans="2:4">
      <c r="B17" s="1">
        <v>15</v>
      </c>
    </row>
    <row r="18" spans="2:4">
      <c r="B18" s="1">
        <v>16</v>
      </c>
      <c r="D18" s="2" t="s">
        <v>11</v>
      </c>
    </row>
    <row r="19" spans="2:4">
      <c r="B19" s="1">
        <v>17</v>
      </c>
    </row>
    <row r="20" spans="2:4">
      <c r="B20" s="1">
        <v>18</v>
      </c>
      <c r="D20" t="s">
        <v>12</v>
      </c>
    </row>
    <row r="21" spans="2:4">
      <c r="B21" s="1">
        <v>19</v>
      </c>
      <c r="D21" t="s">
        <v>13</v>
      </c>
    </row>
    <row r="22" spans="2:4">
      <c r="B22" s="1">
        <v>20</v>
      </c>
    </row>
    <row r="23" spans="2:4">
      <c r="B23" s="1">
        <v>21</v>
      </c>
    </row>
    <row r="24" spans="2:4">
      <c r="B24" s="1">
        <v>22</v>
      </c>
    </row>
    <row r="25" spans="2:4">
      <c r="B25" s="1"/>
    </row>
    <row r="26" spans="2:4">
      <c r="B26" s="1"/>
    </row>
    <row r="27" spans="2:4">
      <c r="B27" s="1"/>
    </row>
    <row r="28" spans="2:4">
      <c r="B28" s="1"/>
    </row>
    <row r="29" spans="2:4">
      <c r="B29" s="1"/>
    </row>
    <row r="30" spans="2:4">
      <c r="B30" s="1"/>
    </row>
    <row r="31" spans="2:4">
      <c r="B31" s="1"/>
    </row>
    <row r="32" spans="2:4">
      <c r="B32" s="1"/>
    </row>
    <row r="33" spans="2:2">
      <c r="B33" s="1"/>
    </row>
    <row r="35" spans="2:2" ht="21">
      <c r="B35" s="5" t="s">
        <v>14</v>
      </c>
    </row>
    <row r="36" spans="2:2">
      <c r="B36" s="1"/>
    </row>
    <row r="37" spans="2:2">
      <c r="B37" s="1"/>
    </row>
    <row r="38" spans="2:2">
      <c r="B38" s="1"/>
    </row>
    <row r="39" spans="2:2">
      <c r="B39" s="1"/>
    </row>
    <row r="40" spans="2:2">
      <c r="B40" s="1"/>
    </row>
    <row r="41" spans="2:2">
      <c r="B41" s="1"/>
    </row>
    <row r="42" spans="2:2">
      <c r="B42" s="1"/>
    </row>
    <row r="43" spans="2:2">
      <c r="B43" s="1"/>
    </row>
    <row r="44" spans="2:2">
      <c r="B44" s="1"/>
    </row>
    <row r="45" spans="2:2">
      <c r="B45" s="1"/>
    </row>
    <row r="46" spans="2:2">
      <c r="B46" s="1"/>
    </row>
    <row r="47" spans="2:2">
      <c r="B47" s="1"/>
    </row>
    <row r="48" spans="2:2">
      <c r="B48" s="1"/>
    </row>
    <row r="49" spans="2:2">
      <c r="B49" s="1"/>
    </row>
    <row r="50" spans="2:2">
      <c r="B50" s="1"/>
    </row>
    <row r="52" spans="2:2" ht="21">
      <c r="B52" s="3" t="s">
        <v>15</v>
      </c>
    </row>
    <row r="53" spans="2:2">
      <c r="B53" s="1"/>
    </row>
    <row r="54" spans="2:2">
      <c r="B54" s="1"/>
    </row>
    <row r="55" spans="2:2">
      <c r="B55" s="1"/>
    </row>
    <row r="56" spans="2:2">
      <c r="B56" s="1"/>
    </row>
    <row r="57" spans="2:2">
      <c r="B57" s="1"/>
    </row>
    <row r="58" spans="2:2">
      <c r="B58" s="1"/>
    </row>
    <row r="59" spans="2:2">
      <c r="B59" s="1"/>
    </row>
    <row r="60" spans="2:2">
      <c r="B60" s="1"/>
    </row>
    <row r="61" spans="2:2">
      <c r="B61" s="1"/>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sheetData>
  <phoneticPr fontId="5" type="noConversion"/>
  <pageMargins left="0.25" right="0.25"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B191"/>
  <sheetViews>
    <sheetView showZeros="0" tabSelected="1" topLeftCell="A7" zoomScale="94" zoomScaleNormal="94" workbookViewId="0">
      <selection activeCell="B13" sqref="B13"/>
    </sheetView>
  </sheetViews>
  <sheetFormatPr defaultColWidth="9.1796875" defaultRowHeight="14"/>
  <cols>
    <col min="1" max="1" width="31.54296875" style="59" customWidth="1"/>
    <col min="2" max="22" width="11.54296875" style="36" customWidth="1"/>
    <col min="23" max="23" width="18.453125" style="36" customWidth="1"/>
    <col min="24" max="24" width="21.453125" style="36" customWidth="1"/>
    <col min="25" max="25" width="18.1796875" style="36" customWidth="1"/>
    <col min="26" max="26" width="11.81640625" style="36" customWidth="1"/>
    <col min="27" max="27" width="4.54296875" style="36" customWidth="1"/>
    <col min="28" max="28" width="13" style="36" customWidth="1"/>
    <col min="29" max="29" width="12.54296875" style="36" customWidth="1"/>
    <col min="30" max="30" width="13.54296875" style="36" customWidth="1"/>
    <col min="31" max="31" width="13" style="36" customWidth="1"/>
    <col min="32" max="32" width="9.1796875" style="36" customWidth="1"/>
    <col min="33" max="33" width="9.1796875" style="36"/>
    <col min="34" max="34" width="13" style="36" customWidth="1"/>
    <col min="35" max="35" width="12.54296875" style="36" customWidth="1"/>
    <col min="36" max="36" width="14.453125" style="36" customWidth="1"/>
    <col min="37" max="37" width="12.453125" style="36" customWidth="1"/>
    <col min="38" max="38" width="9.1796875" style="36"/>
    <col min="39" max="39" width="13" style="36" customWidth="1"/>
    <col min="40" max="40" width="12.54296875" style="36" customWidth="1"/>
    <col min="41" max="41" width="14.453125" style="36" customWidth="1"/>
    <col min="42" max="42" width="12.453125" style="36" customWidth="1"/>
    <col min="43" max="16384" width="9.1796875" style="36"/>
  </cols>
  <sheetData>
    <row r="1" spans="1:132" ht="22.75" customHeight="1" thickBot="1">
      <c r="A1" s="36"/>
      <c r="E1" s="37" t="s">
        <v>16</v>
      </c>
    </row>
    <row r="2" spans="1:132" ht="19.5" thickTop="1" thickBot="1">
      <c r="A2" s="38" t="s">
        <v>17</v>
      </c>
      <c r="B2" s="38"/>
      <c r="C2" s="36" t="s">
        <v>85</v>
      </c>
      <c r="D2" s="39" t="s">
        <v>18</v>
      </c>
      <c r="E2" s="128" t="str">
        <f ca="1">IF(OR((MONTH(TODAY()))&lt;5,(MONTH(TODAY()))&gt;11),"All Open and Completed Projects Jul 1 – Dec 31, " &amp; YEAR(TODAY())-1,"All Open and Completed Projects Jan 1 – June 30, " &amp; YEAR(TODAY()))</f>
        <v>All Open and Completed Projects Jul 1 – Dec 31, 2023</v>
      </c>
      <c r="F2" s="128"/>
      <c r="G2" s="128"/>
      <c r="H2" s="128"/>
      <c r="I2" s="128"/>
      <c r="J2" s="128"/>
      <c r="K2" s="128"/>
      <c r="L2" s="129"/>
    </row>
    <row r="3" spans="1:132" ht="16" thickTop="1">
      <c r="A3" s="40" t="s">
        <v>19</v>
      </c>
    </row>
    <row r="4" spans="1:132" ht="18" customHeight="1">
      <c r="A4" s="41" t="s">
        <v>20</v>
      </c>
      <c r="B4" s="42"/>
      <c r="E4" s="42"/>
    </row>
    <row r="5" spans="1:132" s="44" customFormat="1" ht="15.5">
      <c r="A5" s="11" t="s">
        <v>21</v>
      </c>
      <c r="B5" s="43">
        <v>1</v>
      </c>
      <c r="C5" s="43">
        <v>2</v>
      </c>
      <c r="D5" s="43">
        <v>3</v>
      </c>
      <c r="E5" s="43">
        <v>4</v>
      </c>
      <c r="F5" s="43">
        <v>5</v>
      </c>
      <c r="G5" s="43">
        <v>6</v>
      </c>
      <c r="H5" s="43">
        <v>7</v>
      </c>
      <c r="I5" s="43">
        <v>8</v>
      </c>
      <c r="J5" s="43">
        <v>9</v>
      </c>
      <c r="K5" s="43">
        <v>10</v>
      </c>
      <c r="L5" s="43">
        <v>11</v>
      </c>
      <c r="M5" s="43">
        <v>12</v>
      </c>
      <c r="N5" s="43">
        <v>13</v>
      </c>
      <c r="O5" s="43" t="s">
        <v>22</v>
      </c>
      <c r="P5" s="43">
        <v>14</v>
      </c>
      <c r="Q5" s="43">
        <v>15</v>
      </c>
      <c r="R5" s="43">
        <v>16</v>
      </c>
      <c r="S5" s="43">
        <v>17</v>
      </c>
      <c r="T5" s="43">
        <v>18</v>
      </c>
      <c r="U5" s="43">
        <v>19</v>
      </c>
      <c r="V5" s="43">
        <v>20</v>
      </c>
      <c r="W5" s="43">
        <v>21</v>
      </c>
      <c r="X5" s="43">
        <v>22</v>
      </c>
      <c r="Y5" s="43">
        <v>23</v>
      </c>
      <c r="Z5" s="43">
        <v>24</v>
      </c>
    </row>
    <row r="6" spans="1:132" s="48" customFormat="1" ht="15.5">
      <c r="A6" s="45" t="s">
        <v>23</v>
      </c>
      <c r="B6" s="46">
        <v>1</v>
      </c>
      <c r="C6" s="46">
        <v>2</v>
      </c>
      <c r="D6" s="46">
        <v>3</v>
      </c>
      <c r="E6" s="46">
        <v>4</v>
      </c>
      <c r="F6" s="46">
        <v>5</v>
      </c>
      <c r="G6" s="46">
        <v>6</v>
      </c>
      <c r="H6" s="47">
        <v>7</v>
      </c>
      <c r="I6" s="47">
        <v>8</v>
      </c>
      <c r="J6" s="46">
        <v>9</v>
      </c>
      <c r="K6" s="46">
        <v>10</v>
      </c>
      <c r="L6" s="46">
        <v>14</v>
      </c>
      <c r="M6" s="46">
        <v>15</v>
      </c>
      <c r="N6" s="46">
        <v>16</v>
      </c>
      <c r="O6" s="46"/>
      <c r="P6" s="46">
        <v>18</v>
      </c>
      <c r="Q6" s="46">
        <v>17</v>
      </c>
      <c r="R6" s="46"/>
      <c r="S6" s="46"/>
      <c r="T6" s="46"/>
      <c r="U6" s="46"/>
      <c r="V6" s="46"/>
      <c r="W6" s="46"/>
      <c r="X6" s="46"/>
      <c r="Y6" s="46"/>
      <c r="AN6" s="49"/>
      <c r="AO6" s="49"/>
      <c r="AP6" s="49"/>
    </row>
    <row r="7" spans="1:132" s="56" customFormat="1" ht="81" customHeight="1">
      <c r="A7" s="50" t="str">
        <f ca="1">IF(OR((MONTH(TODAY()))&lt;5,(MONTH(TODAY()))&gt;11),"All Open and Completed Projects Jan 1 – Dec 31, " &amp; YEAR(TODAY())-1,"All Open and Completed Projects Jan 1 – June 30, " &amp; YEAR(TODAY()))</f>
        <v>All Open and Completed Projects Jan 1 – Dec 31, 2023</v>
      </c>
      <c r="B7" s="50" t="s">
        <v>24</v>
      </c>
      <c r="C7" s="50" t="s">
        <v>25</v>
      </c>
      <c r="D7" s="50" t="s">
        <v>26</v>
      </c>
      <c r="E7" s="50" t="s">
        <v>27</v>
      </c>
      <c r="F7" s="50" t="s">
        <v>28</v>
      </c>
      <c r="G7" s="50" t="s">
        <v>29</v>
      </c>
      <c r="H7" s="50" t="s">
        <v>30</v>
      </c>
      <c r="I7" s="50" t="s">
        <v>31</v>
      </c>
      <c r="J7" s="50" t="s">
        <v>32</v>
      </c>
      <c r="K7" s="50" t="s">
        <v>33</v>
      </c>
      <c r="L7" s="50" t="s">
        <v>34</v>
      </c>
      <c r="M7" s="50" t="s">
        <v>35</v>
      </c>
      <c r="N7" s="51" t="s">
        <v>36</v>
      </c>
      <c r="O7" s="50" t="s">
        <v>37</v>
      </c>
      <c r="P7" s="50" t="s">
        <v>38</v>
      </c>
      <c r="Q7" s="50" t="s">
        <v>39</v>
      </c>
      <c r="R7" s="50" t="s">
        <v>40</v>
      </c>
      <c r="S7" s="50" t="s">
        <v>41</v>
      </c>
      <c r="T7" s="50" t="s">
        <v>42</v>
      </c>
      <c r="U7" s="50" t="s">
        <v>43</v>
      </c>
      <c r="V7" s="50" t="s">
        <v>44</v>
      </c>
      <c r="W7" s="52" t="s">
        <v>45</v>
      </c>
      <c r="X7" s="53" t="s">
        <v>46</v>
      </c>
      <c r="Y7" s="54" t="s">
        <v>47</v>
      </c>
      <c r="Z7" s="55" t="s">
        <v>48</v>
      </c>
      <c r="AB7" s="57" t="s">
        <v>49</v>
      </c>
      <c r="AC7" s="57" t="s">
        <v>50</v>
      </c>
      <c r="AD7" s="57" t="s">
        <v>51</v>
      </c>
      <c r="AE7" s="57" t="s">
        <v>52</v>
      </c>
      <c r="AF7" s="57" t="s">
        <v>53</v>
      </c>
      <c r="AG7" s="57" t="s">
        <v>54</v>
      </c>
      <c r="AH7" s="58"/>
      <c r="AI7" s="58"/>
      <c r="AJ7" s="58"/>
      <c r="AK7" s="58"/>
      <c r="AL7" s="59"/>
      <c r="AM7" s="58"/>
      <c r="AN7" s="58"/>
      <c r="AO7" s="58"/>
      <c r="AP7" s="58"/>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row>
    <row r="8" spans="1:132" s="67" customFormat="1" ht="16.5" customHeight="1">
      <c r="A8" s="60" t="s">
        <v>55</v>
      </c>
      <c r="B8" s="61"/>
      <c r="C8" s="62"/>
      <c r="D8" s="62" t="s">
        <v>56</v>
      </c>
      <c r="E8" s="61"/>
      <c r="F8" s="62"/>
      <c r="G8" s="62" t="s">
        <v>57</v>
      </c>
      <c r="H8" s="61"/>
      <c r="I8" s="62" t="s">
        <v>58</v>
      </c>
      <c r="J8" s="61"/>
      <c r="K8" s="62" t="s">
        <v>59</v>
      </c>
      <c r="L8" s="62" t="s">
        <v>60</v>
      </c>
      <c r="M8" s="62" t="s">
        <v>61</v>
      </c>
      <c r="N8" s="62" t="s">
        <v>62</v>
      </c>
      <c r="O8" s="62" t="s">
        <v>63</v>
      </c>
      <c r="P8" s="62" t="s">
        <v>64</v>
      </c>
      <c r="Q8" s="62" t="s">
        <v>65</v>
      </c>
      <c r="R8" s="62" t="s">
        <v>66</v>
      </c>
      <c r="S8" s="61"/>
      <c r="T8" s="61"/>
      <c r="U8" s="62" t="s">
        <v>67</v>
      </c>
      <c r="V8" s="62" t="s">
        <v>68</v>
      </c>
      <c r="W8" s="63"/>
      <c r="X8" s="62"/>
      <c r="Y8" s="62"/>
      <c r="Z8" s="64"/>
      <c r="AA8" s="65"/>
      <c r="AB8" s="66"/>
      <c r="AC8" s="66"/>
      <c r="AD8" s="66"/>
      <c r="AE8" s="66"/>
      <c r="AF8" s="66"/>
      <c r="AG8" s="66"/>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row>
    <row r="9" spans="1:132" s="69" customFormat="1" ht="20.149999999999999" customHeight="1">
      <c r="A9" s="68" t="s">
        <v>69</v>
      </c>
      <c r="B9" s="35" t="s">
        <v>70</v>
      </c>
      <c r="D9" s="70" t="s">
        <v>71</v>
      </c>
      <c r="E9" s="71"/>
      <c r="F9" s="72" t="str">
        <f>L156</f>
        <v/>
      </c>
      <c r="H9" s="70" t="s">
        <v>72</v>
      </c>
      <c r="I9" s="73"/>
      <c r="J9" s="73">
        <f>N156</f>
        <v>0</v>
      </c>
      <c r="K9" s="71"/>
      <c r="L9" s="74"/>
      <c r="M9" s="74"/>
      <c r="N9" s="74"/>
      <c r="O9" s="74"/>
      <c r="P9" s="74"/>
      <c r="Q9" s="74"/>
      <c r="R9" s="74"/>
      <c r="S9" s="71"/>
      <c r="T9" s="71"/>
      <c r="U9" s="74"/>
      <c r="V9" s="75"/>
      <c r="W9" s="76"/>
      <c r="X9" s="74"/>
      <c r="Y9" s="74"/>
      <c r="Z9" s="77"/>
    </row>
    <row r="10" spans="1:132" ht="15.5">
      <c r="A10" s="78" t="s">
        <v>73</v>
      </c>
      <c r="B10" s="12">
        <v>96000</v>
      </c>
      <c r="C10" s="12"/>
      <c r="D10" s="79">
        <f>B10+C10</f>
        <v>96000</v>
      </c>
      <c r="E10" s="12">
        <v>16291</v>
      </c>
      <c r="F10" s="80"/>
      <c r="G10" s="79">
        <v>61291</v>
      </c>
      <c r="H10" s="12">
        <v>14851</v>
      </c>
      <c r="I10" s="12">
        <f>G10-H10</f>
        <v>46440</v>
      </c>
      <c r="J10" s="17">
        <v>46439</v>
      </c>
      <c r="K10" s="17">
        <f>H10+J10</f>
        <v>61290</v>
      </c>
      <c r="L10" s="16">
        <f>IF(ISERROR((B10-E10)/B10),"",(B10-E10)/B10)</f>
        <v>0.83030208333333333</v>
      </c>
      <c r="M10" s="16" t="str">
        <f>IF(ISERROR((C10-F10)/C10),"",(C10-F10)/C10)</f>
        <v/>
      </c>
      <c r="N10" s="81">
        <f>IF(ISERROR((D10-G10)/D10),"",(D10-G10)/D10)</f>
        <v>0.36155208333333333</v>
      </c>
      <c r="O10" s="16">
        <f>IF(ISERROR(-(L10-((D10-K10)/D10))),"",(-(L10-((D10-K10)/D10))))</f>
        <v>-0.46873958333333332</v>
      </c>
      <c r="P10" s="16">
        <f>IF(ISERROR(H10/K10),"",H10/K10)</f>
        <v>0.24230706477402514</v>
      </c>
      <c r="Q10" s="16">
        <f>IF(ISERROR((G10-K10)/G10),"",(G10-K10)/G10)</f>
        <v>1.6315609143267364E-5</v>
      </c>
      <c r="R10" s="82">
        <f t="shared" ref="R10:R11" si="0">G10-K10</f>
        <v>1</v>
      </c>
      <c r="S10" s="13">
        <v>200</v>
      </c>
      <c r="T10" s="13">
        <v>196</v>
      </c>
      <c r="U10" s="83">
        <f>S10-T10</f>
        <v>4</v>
      </c>
      <c r="V10" s="84">
        <f>IFERROR(U10/S10,"")</f>
        <v>0.02</v>
      </c>
      <c r="W10" s="13"/>
      <c r="X10" s="85"/>
      <c r="Y10" s="85"/>
      <c r="Z10" s="86">
        <v>0.5</v>
      </c>
    </row>
    <row r="11" spans="1:132" s="90" customFormat="1" ht="16.5" customHeight="1">
      <c r="A11" s="14" t="s">
        <v>74</v>
      </c>
      <c r="B11" s="12"/>
      <c r="C11" s="12"/>
      <c r="D11" s="79">
        <f t="shared" ref="D11" si="1">B11+C11</f>
        <v>0</v>
      </c>
      <c r="E11" s="15"/>
      <c r="F11" s="16"/>
      <c r="G11" s="79">
        <f t="shared" ref="G11" si="2">E11+F11</f>
        <v>0</v>
      </c>
      <c r="H11" s="15"/>
      <c r="I11" s="79">
        <f t="shared" ref="I11" si="3">G11-H11</f>
        <v>0</v>
      </c>
      <c r="J11" s="17"/>
      <c r="K11" s="79">
        <f t="shared" ref="K11" si="4">H11+J11</f>
        <v>0</v>
      </c>
      <c r="L11" s="79" t="str">
        <f t="shared" ref="L11:M11" si="5">IF(ISERROR((B11-E11)/B11),"",(B11-E11)/B11)</f>
        <v/>
      </c>
      <c r="M11" s="79" t="str">
        <f t="shared" si="5"/>
        <v/>
      </c>
      <c r="N11" s="79" t="str">
        <f>IF(ISERROR((D11-K11)/D11),"",(D11-K11)/D11)</f>
        <v/>
      </c>
      <c r="O11" s="87">
        <f>IF(G11&lt;&gt;0,1-K11/G11,)</f>
        <v>0</v>
      </c>
      <c r="P11" s="79" t="str">
        <f t="shared" ref="P11" si="6">IF(ISERROR(H11/K11),"",H11/K11)</f>
        <v/>
      </c>
      <c r="Q11" s="79" t="str">
        <f t="shared" ref="Q11" si="7">IF(ISERROR((G11-K11)/G11),"",(G11-K11)/G11)</f>
        <v/>
      </c>
      <c r="R11" s="79">
        <f t="shared" si="0"/>
        <v>0</v>
      </c>
      <c r="S11" s="18"/>
      <c r="T11" s="18"/>
      <c r="U11" s="88">
        <f t="shared" ref="U11:U13" si="8">S11-T11</f>
        <v>0</v>
      </c>
      <c r="V11" s="16" t="str">
        <f t="shared" ref="V11" si="9">IFERROR(U11/S11,"")</f>
        <v/>
      </c>
      <c r="W11" s="18"/>
      <c r="X11" s="85"/>
      <c r="Y11" s="85"/>
      <c r="Z11" s="89">
        <v>0.75</v>
      </c>
      <c r="AB11" s="91" t="s">
        <v>75</v>
      </c>
      <c r="AC11" s="52"/>
      <c r="AD11" s="52"/>
      <c r="AE11" s="52"/>
      <c r="AF11" s="52"/>
      <c r="AG11" s="92"/>
    </row>
    <row r="12" spans="1:132" s="51" customFormat="1" ht="56">
      <c r="A12" s="50" t="s">
        <v>76</v>
      </c>
      <c r="B12" s="50" t="s">
        <v>24</v>
      </c>
      <c r="C12" s="50" t="s">
        <v>25</v>
      </c>
      <c r="D12" s="50" t="s">
        <v>26</v>
      </c>
      <c r="E12" s="50" t="s">
        <v>27</v>
      </c>
      <c r="F12" s="50" t="s">
        <v>28</v>
      </c>
      <c r="G12" s="50" t="s">
        <v>29</v>
      </c>
      <c r="H12" s="50" t="s">
        <v>30</v>
      </c>
      <c r="I12" s="50" t="s">
        <v>31</v>
      </c>
      <c r="J12" s="50" t="s">
        <v>32</v>
      </c>
      <c r="K12" s="50" t="s">
        <v>33</v>
      </c>
      <c r="L12" s="50" t="s">
        <v>34</v>
      </c>
      <c r="M12" s="50" t="s">
        <v>35</v>
      </c>
      <c r="N12" s="51" t="s">
        <v>36</v>
      </c>
      <c r="O12" s="50" t="s">
        <v>37</v>
      </c>
      <c r="P12" s="50" t="s">
        <v>38</v>
      </c>
      <c r="Q12" s="50" t="s">
        <v>39</v>
      </c>
      <c r="R12" s="50" t="s">
        <v>40</v>
      </c>
      <c r="S12" s="50" t="s">
        <v>41</v>
      </c>
      <c r="T12" s="50" t="s">
        <v>42</v>
      </c>
      <c r="U12" s="50" t="s">
        <v>43</v>
      </c>
      <c r="V12" s="50" t="s">
        <v>44</v>
      </c>
      <c r="W12" s="52" t="s">
        <v>45</v>
      </c>
      <c r="X12" s="53" t="s">
        <v>46</v>
      </c>
      <c r="Y12" s="54" t="s">
        <v>47</v>
      </c>
      <c r="Z12" s="50" t="s">
        <v>48</v>
      </c>
      <c r="AB12" s="57" t="s">
        <v>49</v>
      </c>
      <c r="AC12" s="57" t="s">
        <v>50</v>
      </c>
      <c r="AD12" s="57" t="s">
        <v>51</v>
      </c>
      <c r="AE12" s="57" t="s">
        <v>52</v>
      </c>
      <c r="AF12" s="57" t="s">
        <v>53</v>
      </c>
      <c r="AG12" s="57" t="s">
        <v>54</v>
      </c>
      <c r="AH12" s="58"/>
      <c r="AI12" s="58"/>
      <c r="AJ12" s="58"/>
      <c r="AK12" s="58"/>
      <c r="AL12" s="93"/>
      <c r="AM12" s="58"/>
      <c r="AN12" s="58"/>
      <c r="AO12" s="58"/>
      <c r="AP12" s="58"/>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row>
    <row r="13" spans="1:132" ht="17.5">
      <c r="A13" s="30"/>
      <c r="B13" s="20"/>
      <c r="C13" s="21"/>
      <c r="D13" s="114">
        <f t="shared" ref="D13:D76" si="10">B13+C13</f>
        <v>0</v>
      </c>
      <c r="E13" s="20"/>
      <c r="F13" s="20"/>
      <c r="G13" s="114">
        <f t="shared" ref="G13:G76" si="11">E13+F13</f>
        <v>0</v>
      </c>
      <c r="H13" s="20"/>
      <c r="I13" s="33">
        <f t="shared" ref="I13:I76" si="12">G13-H13</f>
        <v>0</v>
      </c>
      <c r="J13" s="23"/>
      <c r="K13" s="117">
        <f t="shared" ref="K13:K14" si="13">H13+J13</f>
        <v>0</v>
      </c>
      <c r="L13" s="118" t="str">
        <f t="shared" ref="L13:L14" si="14">IF(ISERROR((B13-E13)/B13),"",(B13-E13)/B13)</f>
        <v/>
      </c>
      <c r="M13" s="119" t="str">
        <f t="shared" ref="M13:M14" si="15">IF(ISERROR((C13-F13)/C13),"",(C13-F13)/C13)</f>
        <v/>
      </c>
      <c r="N13" s="120">
        <f>IF(D13&lt;&gt;0,(D13-K13)/D13,0)</f>
        <v>0</v>
      </c>
      <c r="O13" s="119" t="e">
        <f>Table1[[#This Row],[Final Gross Profit]]-Table1[[#This Row],[Original Estimated Gr Profit %]]</f>
        <v>#VALUE!</v>
      </c>
      <c r="P13" s="119">
        <f t="shared" ref="P13" si="16">IF(K13&lt;&gt;0,MIN(H13/K13,1),)</f>
        <v>0</v>
      </c>
      <c r="Q13" s="119" t="str">
        <f t="shared" ref="Q13" si="17">IF(ISERROR((G13-K13)/G13),"",(G13-K13)/G13)</f>
        <v/>
      </c>
      <c r="R13" s="34">
        <f t="shared" ref="R13" si="18">G13-K13</f>
        <v>0</v>
      </c>
      <c r="S13" s="24"/>
      <c r="T13" s="24"/>
      <c r="U13" s="124">
        <f t="shared" si="8"/>
        <v>0</v>
      </c>
      <c r="V13" s="125" t="str">
        <f>IFERROR(U13/S13,"")</f>
        <v/>
      </c>
      <c r="W13" s="24"/>
      <c r="X13" s="24"/>
      <c r="Y13" s="24"/>
      <c r="Z13" s="25"/>
      <c r="AB13" s="94">
        <f>'Step 1. Employee List'!B3</f>
        <v>1</v>
      </c>
      <c r="AC13" s="95">
        <f t="shared" ref="AC13" si="19">IF(AB13=0,"",SUMIF(W$13:W$155,AB13,R$13:R$155))</f>
        <v>0</v>
      </c>
      <c r="AD13" s="96" t="str">
        <f t="shared" ref="AD13" si="20">IFERROR(IF(AB13=0,"",AC13/AE13),"")</f>
        <v/>
      </c>
      <c r="AE13" s="95">
        <f t="shared" ref="AE13" si="21">IF(AB13=0,"",SUMIF(W$13:W$155,AB13,D$13:D$155))</f>
        <v>0</v>
      </c>
      <c r="AF13" s="97" t="str">
        <f t="shared" ref="AF13" si="22">IF(AB13=0,"",IF(ISERROR(SUMIF(W$13:W$155,AB13,Z$13:Z$155)/COUNTIFS(W$13:W$156,AB13,Z$13:Z$156,"&gt;0")),"",SUMIF(W$13:W$155,AB13,Z$13:Z$155)/COUNTIFS(W$13:W$156,AB13,Z$13:Z$156,"&gt;0")))</f>
        <v/>
      </c>
      <c r="AG13" s="98">
        <f t="shared" ref="AG13" si="23">IFERROR(IF(AB13=0,"",AVERAGEIF(W$13:W$154,AB13,V$13:V$154)),0)</f>
        <v>0</v>
      </c>
    </row>
    <row r="14" spans="1:132" ht="17.5">
      <c r="A14" s="31"/>
      <c r="B14" s="20"/>
      <c r="C14" s="22"/>
      <c r="D14" s="114">
        <f t="shared" si="10"/>
        <v>0</v>
      </c>
      <c r="E14" s="20"/>
      <c r="F14" s="20"/>
      <c r="G14" s="114">
        <f t="shared" si="11"/>
        <v>0</v>
      </c>
      <c r="H14" s="20"/>
      <c r="I14" s="33">
        <f t="shared" si="12"/>
        <v>0</v>
      </c>
      <c r="J14" s="23"/>
      <c r="K14" s="117">
        <f t="shared" si="13"/>
        <v>0</v>
      </c>
      <c r="L14" s="118" t="str">
        <f t="shared" si="14"/>
        <v/>
      </c>
      <c r="M14" s="119" t="str">
        <f t="shared" si="15"/>
        <v/>
      </c>
      <c r="N14" s="120">
        <f t="shared" ref="N14:N15" si="24">IF(D14&lt;&gt;0,(D14-K14)/D14,0)</f>
        <v>0</v>
      </c>
      <c r="O14" s="119" t="e">
        <f>Table1[[#This Row],[Final Gross Profit]]-Table1[[#This Row],[Original Estimated Gr Profit %]]</f>
        <v>#VALUE!</v>
      </c>
      <c r="P14" s="119">
        <f t="shared" ref="P14:P77" si="25">IF(K14&lt;&gt;0,MIN(H14/K14,1),)</f>
        <v>0</v>
      </c>
      <c r="Q14" s="119" t="str">
        <f t="shared" ref="Q14:Q77" si="26">IF(ISERROR((G14-K14)/G14),"",(G14-K14)/G14)</f>
        <v/>
      </c>
      <c r="R14" s="34">
        <f t="shared" ref="R14:R77" si="27">G14-K14</f>
        <v>0</v>
      </c>
      <c r="S14" s="24"/>
      <c r="T14" s="24"/>
      <c r="U14" s="124">
        <f t="shared" ref="U14:U77" si="28">S14-T14</f>
        <v>0</v>
      </c>
      <c r="V14" s="125" t="str">
        <f t="shared" ref="V14:V77" si="29">IFERROR(U14/S14,"")</f>
        <v/>
      </c>
      <c r="W14" s="24"/>
      <c r="X14" s="24"/>
      <c r="Y14" s="24"/>
      <c r="Z14" s="25"/>
      <c r="AA14" s="36" t="s">
        <v>77</v>
      </c>
      <c r="AB14" s="94">
        <f>'Step 1. Employee List'!B4</f>
        <v>2</v>
      </c>
      <c r="AC14" s="95">
        <f t="shared" ref="AC14:AC40" si="30">IF(AB14=0,"",SUMIF(W$13:W$155,AB14,R$13:R$155))</f>
        <v>0</v>
      </c>
      <c r="AD14" s="96" t="str">
        <f t="shared" ref="AD14:AD40" si="31">IFERROR(IF(AB14=0,"",AC14/AE14),"")</f>
        <v/>
      </c>
      <c r="AE14" s="95">
        <f t="shared" ref="AE14:AE40" si="32">IF(AB14=0,"",SUMIF(W$13:W$155,AB14,D$13:D$155))</f>
        <v>0</v>
      </c>
      <c r="AF14" s="97" t="str">
        <f t="shared" ref="AF14:AF40" si="33">IF(AB14=0,"",IF(ISERROR(SUMIF(W$13:W$155,AB14,Z$13:Z$155)/COUNTIFS(W$13:W$156,AB14,Z$13:Z$156,"&gt;0")),"",SUMIF(W$13:W$155,AB14,Z$13:Z$155)/COUNTIFS(W$13:W$156,AB14,Z$13:Z$156,"&gt;0")))</f>
        <v/>
      </c>
      <c r="AG14" s="98">
        <f t="shared" ref="AG14:AG40" si="34">IFERROR(IF(AB14=0,"",AVERAGEIF(W$13:W$154,AB14,V$13:V$154)),0)</f>
        <v>0</v>
      </c>
    </row>
    <row r="15" spans="1:132" ht="17.5">
      <c r="A15" s="31"/>
      <c r="B15" s="20"/>
      <c r="C15" s="21"/>
      <c r="D15" s="114">
        <f t="shared" si="10"/>
        <v>0</v>
      </c>
      <c r="E15" s="20"/>
      <c r="F15" s="20"/>
      <c r="G15" s="114">
        <f t="shared" si="11"/>
        <v>0</v>
      </c>
      <c r="H15" s="20"/>
      <c r="I15" s="33">
        <f t="shared" si="12"/>
        <v>0</v>
      </c>
      <c r="J15" s="23"/>
      <c r="K15" s="117">
        <f t="shared" ref="K15:K78" si="35">H15+J15</f>
        <v>0</v>
      </c>
      <c r="L15" s="118" t="str">
        <f t="shared" ref="L15:L78" si="36">IF(ISERROR((B15-E15)/B15),"",(B15-E15)/B15)</f>
        <v/>
      </c>
      <c r="M15" s="119" t="str">
        <f t="shared" ref="M15:M78" si="37">IF(ISERROR((C15-F15)/C15),"",(C15-F15)/C15)</f>
        <v/>
      </c>
      <c r="N15" s="120">
        <f t="shared" si="24"/>
        <v>0</v>
      </c>
      <c r="O15" s="119" t="e">
        <f>Table1[[#This Row],[Final Gross Profit]]-Table1[[#This Row],[Original Estimated Gr Profit %]]</f>
        <v>#VALUE!</v>
      </c>
      <c r="P15" s="119">
        <f t="shared" si="25"/>
        <v>0</v>
      </c>
      <c r="Q15" s="119" t="str">
        <f t="shared" si="26"/>
        <v/>
      </c>
      <c r="R15" s="34">
        <f t="shared" si="27"/>
        <v>0</v>
      </c>
      <c r="S15" s="24"/>
      <c r="T15" s="24"/>
      <c r="U15" s="124">
        <f t="shared" si="28"/>
        <v>0</v>
      </c>
      <c r="V15" s="125" t="str">
        <f t="shared" si="29"/>
        <v/>
      </c>
      <c r="W15" s="24"/>
      <c r="X15" s="24"/>
      <c r="Y15" s="24"/>
      <c r="Z15" s="25"/>
      <c r="AA15" s="36" t="s">
        <v>77</v>
      </c>
      <c r="AB15" s="94">
        <f>'Step 1. Employee List'!B5</f>
        <v>3</v>
      </c>
      <c r="AC15" s="95">
        <f t="shared" si="30"/>
        <v>0</v>
      </c>
      <c r="AD15" s="96" t="str">
        <f t="shared" si="31"/>
        <v/>
      </c>
      <c r="AE15" s="95">
        <f t="shared" si="32"/>
        <v>0</v>
      </c>
      <c r="AF15" s="97" t="str">
        <f t="shared" si="33"/>
        <v/>
      </c>
      <c r="AG15" s="98">
        <f t="shared" si="34"/>
        <v>0</v>
      </c>
    </row>
    <row r="16" spans="1:132" ht="17.5">
      <c r="A16" s="31"/>
      <c r="B16" s="20"/>
      <c r="C16" s="21"/>
      <c r="D16" s="114">
        <f t="shared" si="10"/>
        <v>0</v>
      </c>
      <c r="E16" s="20"/>
      <c r="F16" s="20"/>
      <c r="G16" s="114">
        <f t="shared" si="11"/>
        <v>0</v>
      </c>
      <c r="H16" s="20"/>
      <c r="I16" s="33">
        <f t="shared" si="12"/>
        <v>0</v>
      </c>
      <c r="J16" s="23"/>
      <c r="K16" s="117">
        <f t="shared" si="35"/>
        <v>0</v>
      </c>
      <c r="L16" s="118" t="str">
        <f t="shared" si="36"/>
        <v/>
      </c>
      <c r="M16" s="119" t="str">
        <f t="shared" si="37"/>
        <v/>
      </c>
      <c r="N16" s="120">
        <f t="shared" ref="N16:N79" si="38">IF(D16&lt;&gt;0,(D16-K16)/D16,0)</f>
        <v>0</v>
      </c>
      <c r="O16" s="119" t="e">
        <f>Table1[[#This Row],[Final Gross Profit]]-Table1[[#This Row],[Original Estimated Gr Profit %]]</f>
        <v>#VALUE!</v>
      </c>
      <c r="P16" s="119">
        <f t="shared" si="25"/>
        <v>0</v>
      </c>
      <c r="Q16" s="119" t="str">
        <f t="shared" si="26"/>
        <v/>
      </c>
      <c r="R16" s="34">
        <f t="shared" si="27"/>
        <v>0</v>
      </c>
      <c r="S16" s="24"/>
      <c r="T16" s="24"/>
      <c r="U16" s="124">
        <f t="shared" si="28"/>
        <v>0</v>
      </c>
      <c r="V16" s="125" t="str">
        <f t="shared" si="29"/>
        <v/>
      </c>
      <c r="W16" s="24"/>
      <c r="X16" s="24"/>
      <c r="Y16" s="24"/>
      <c r="Z16" s="25"/>
      <c r="AA16" s="36" t="s">
        <v>77</v>
      </c>
      <c r="AB16" s="94">
        <f>'Step 1. Employee List'!B6</f>
        <v>4</v>
      </c>
      <c r="AC16" s="95">
        <f t="shared" si="30"/>
        <v>0</v>
      </c>
      <c r="AD16" s="96" t="str">
        <f t="shared" si="31"/>
        <v/>
      </c>
      <c r="AE16" s="95">
        <f t="shared" si="32"/>
        <v>0</v>
      </c>
      <c r="AF16" s="97" t="str">
        <f t="shared" si="33"/>
        <v/>
      </c>
      <c r="AG16" s="98">
        <f t="shared" si="34"/>
        <v>0</v>
      </c>
    </row>
    <row r="17" spans="1:42" ht="17.5">
      <c r="A17" s="31"/>
      <c r="B17" s="20"/>
      <c r="C17" s="21"/>
      <c r="D17" s="114">
        <f t="shared" si="10"/>
        <v>0</v>
      </c>
      <c r="E17" s="20"/>
      <c r="F17" s="20"/>
      <c r="G17" s="114">
        <f t="shared" si="11"/>
        <v>0</v>
      </c>
      <c r="H17" s="20"/>
      <c r="I17" s="33">
        <f t="shared" si="12"/>
        <v>0</v>
      </c>
      <c r="J17" s="23"/>
      <c r="K17" s="117">
        <f t="shared" si="35"/>
        <v>0</v>
      </c>
      <c r="L17" s="118" t="str">
        <f t="shared" si="36"/>
        <v/>
      </c>
      <c r="M17" s="119" t="str">
        <f t="shared" si="37"/>
        <v/>
      </c>
      <c r="N17" s="120">
        <f t="shared" si="38"/>
        <v>0</v>
      </c>
      <c r="O17" s="119" t="e">
        <f>Table1[[#This Row],[Final Gross Profit]]-Table1[[#This Row],[Original Estimated Gr Profit %]]</f>
        <v>#VALUE!</v>
      </c>
      <c r="P17" s="119">
        <f t="shared" si="25"/>
        <v>0</v>
      </c>
      <c r="Q17" s="119" t="str">
        <f t="shared" si="26"/>
        <v/>
      </c>
      <c r="R17" s="34">
        <f t="shared" si="27"/>
        <v>0</v>
      </c>
      <c r="S17" s="24"/>
      <c r="T17" s="24"/>
      <c r="U17" s="124">
        <f t="shared" si="28"/>
        <v>0</v>
      </c>
      <c r="V17" s="125" t="str">
        <f t="shared" si="29"/>
        <v/>
      </c>
      <c r="W17" s="24"/>
      <c r="X17" s="24"/>
      <c r="Y17" s="24"/>
      <c r="Z17" s="25"/>
      <c r="AB17" s="94">
        <f>'Step 1. Employee List'!B7</f>
        <v>5</v>
      </c>
      <c r="AC17" s="95">
        <f t="shared" si="30"/>
        <v>0</v>
      </c>
      <c r="AD17" s="96" t="str">
        <f t="shared" si="31"/>
        <v/>
      </c>
      <c r="AE17" s="95">
        <f t="shared" si="32"/>
        <v>0</v>
      </c>
      <c r="AF17" s="97" t="str">
        <f t="shared" si="33"/>
        <v/>
      </c>
      <c r="AG17" s="98">
        <f t="shared" si="34"/>
        <v>0</v>
      </c>
    </row>
    <row r="18" spans="1:42" ht="18" customHeight="1">
      <c r="A18" s="31"/>
      <c r="B18" s="20"/>
      <c r="C18" s="21"/>
      <c r="D18" s="114">
        <f t="shared" si="10"/>
        <v>0</v>
      </c>
      <c r="E18" s="20"/>
      <c r="F18" s="20"/>
      <c r="G18" s="114">
        <f t="shared" si="11"/>
        <v>0</v>
      </c>
      <c r="H18" s="20"/>
      <c r="I18" s="33">
        <f t="shared" si="12"/>
        <v>0</v>
      </c>
      <c r="J18" s="23"/>
      <c r="K18" s="117">
        <f t="shared" si="35"/>
        <v>0</v>
      </c>
      <c r="L18" s="118" t="str">
        <f t="shared" si="36"/>
        <v/>
      </c>
      <c r="M18" s="119" t="str">
        <f t="shared" si="37"/>
        <v/>
      </c>
      <c r="N18" s="120">
        <f t="shared" si="38"/>
        <v>0</v>
      </c>
      <c r="O18" s="119" t="e">
        <f>Table1[[#This Row],[Final Gross Profit]]-Table1[[#This Row],[Original Estimated Gr Profit %]]</f>
        <v>#VALUE!</v>
      </c>
      <c r="P18" s="119">
        <f t="shared" si="25"/>
        <v>0</v>
      </c>
      <c r="Q18" s="119" t="str">
        <f t="shared" si="26"/>
        <v/>
      </c>
      <c r="R18" s="34">
        <f t="shared" si="27"/>
        <v>0</v>
      </c>
      <c r="S18" s="24"/>
      <c r="T18" s="24"/>
      <c r="U18" s="124">
        <f t="shared" si="28"/>
        <v>0</v>
      </c>
      <c r="V18" s="125" t="str">
        <f t="shared" si="29"/>
        <v/>
      </c>
      <c r="W18" s="24"/>
      <c r="X18" s="24"/>
      <c r="Y18" s="24"/>
      <c r="Z18" s="25"/>
      <c r="AB18" s="94">
        <f>'Step 1. Employee List'!B8</f>
        <v>6</v>
      </c>
      <c r="AC18" s="95">
        <f t="shared" si="30"/>
        <v>0</v>
      </c>
      <c r="AD18" s="96" t="str">
        <f t="shared" si="31"/>
        <v/>
      </c>
      <c r="AE18" s="95">
        <f t="shared" si="32"/>
        <v>0</v>
      </c>
      <c r="AF18" s="97" t="str">
        <f t="shared" si="33"/>
        <v/>
      </c>
      <c r="AG18" s="98">
        <f t="shared" si="34"/>
        <v>0</v>
      </c>
    </row>
    <row r="19" spans="1:42" ht="18" customHeight="1">
      <c r="A19" s="31"/>
      <c r="B19" s="20"/>
      <c r="C19" s="21"/>
      <c r="D19" s="114">
        <f t="shared" si="10"/>
        <v>0</v>
      </c>
      <c r="E19" s="20"/>
      <c r="F19" s="20"/>
      <c r="G19" s="114">
        <f t="shared" si="11"/>
        <v>0</v>
      </c>
      <c r="H19" s="20"/>
      <c r="I19" s="33">
        <f t="shared" si="12"/>
        <v>0</v>
      </c>
      <c r="J19" s="23"/>
      <c r="K19" s="117">
        <f t="shared" si="35"/>
        <v>0</v>
      </c>
      <c r="L19" s="118" t="str">
        <f t="shared" si="36"/>
        <v/>
      </c>
      <c r="M19" s="119" t="str">
        <f t="shared" si="37"/>
        <v/>
      </c>
      <c r="N19" s="120">
        <f t="shared" si="38"/>
        <v>0</v>
      </c>
      <c r="O19" s="119" t="e">
        <f>Table1[[#This Row],[Final Gross Profit]]-Table1[[#This Row],[Original Estimated Gr Profit %]]</f>
        <v>#VALUE!</v>
      </c>
      <c r="P19" s="119">
        <f t="shared" si="25"/>
        <v>0</v>
      </c>
      <c r="Q19" s="119" t="str">
        <f t="shared" si="26"/>
        <v/>
      </c>
      <c r="R19" s="34">
        <f t="shared" si="27"/>
        <v>0</v>
      </c>
      <c r="S19" s="24"/>
      <c r="T19" s="24"/>
      <c r="U19" s="124">
        <f t="shared" si="28"/>
        <v>0</v>
      </c>
      <c r="V19" s="125" t="str">
        <f t="shared" si="29"/>
        <v/>
      </c>
      <c r="W19" s="24"/>
      <c r="X19" s="24"/>
      <c r="Y19" s="24"/>
      <c r="Z19" s="25"/>
      <c r="AB19" s="94">
        <f>'Step 1. Employee List'!B9</f>
        <v>7</v>
      </c>
      <c r="AC19" s="95">
        <f t="shared" si="30"/>
        <v>0</v>
      </c>
      <c r="AD19" s="96" t="str">
        <f t="shared" si="31"/>
        <v/>
      </c>
      <c r="AE19" s="95">
        <f t="shared" si="32"/>
        <v>0</v>
      </c>
      <c r="AF19" s="97" t="str">
        <f t="shared" si="33"/>
        <v/>
      </c>
      <c r="AG19" s="98">
        <f t="shared" si="34"/>
        <v>0</v>
      </c>
    </row>
    <row r="20" spans="1:42" ht="18" customHeight="1">
      <c r="A20" s="31"/>
      <c r="B20" s="20"/>
      <c r="C20" s="21"/>
      <c r="D20" s="114">
        <f t="shared" si="10"/>
        <v>0</v>
      </c>
      <c r="E20" s="20"/>
      <c r="F20" s="20"/>
      <c r="G20" s="114">
        <f t="shared" si="11"/>
        <v>0</v>
      </c>
      <c r="H20" s="20"/>
      <c r="I20" s="33">
        <f t="shared" si="12"/>
        <v>0</v>
      </c>
      <c r="J20" s="23"/>
      <c r="K20" s="117">
        <f t="shared" si="35"/>
        <v>0</v>
      </c>
      <c r="L20" s="118" t="str">
        <f t="shared" si="36"/>
        <v/>
      </c>
      <c r="M20" s="119" t="str">
        <f t="shared" si="37"/>
        <v/>
      </c>
      <c r="N20" s="120">
        <f t="shared" si="38"/>
        <v>0</v>
      </c>
      <c r="O20" s="119" t="e">
        <f>Table1[[#This Row],[Final Gross Profit]]-Table1[[#This Row],[Original Estimated Gr Profit %]]</f>
        <v>#VALUE!</v>
      </c>
      <c r="P20" s="119">
        <f t="shared" si="25"/>
        <v>0</v>
      </c>
      <c r="Q20" s="119" t="str">
        <f t="shared" si="26"/>
        <v/>
      </c>
      <c r="R20" s="34">
        <f t="shared" si="27"/>
        <v>0</v>
      </c>
      <c r="S20" s="24"/>
      <c r="T20" s="24"/>
      <c r="U20" s="124">
        <f t="shared" si="28"/>
        <v>0</v>
      </c>
      <c r="V20" s="125" t="str">
        <f t="shared" si="29"/>
        <v/>
      </c>
      <c r="W20" s="24"/>
      <c r="X20" s="24"/>
      <c r="Y20" s="24"/>
      <c r="Z20" s="25"/>
      <c r="AB20" s="94">
        <f>'Step 1. Employee List'!B10</f>
        <v>8</v>
      </c>
      <c r="AC20" s="95">
        <f t="shared" si="30"/>
        <v>0</v>
      </c>
      <c r="AD20" s="96" t="str">
        <f t="shared" si="31"/>
        <v/>
      </c>
      <c r="AE20" s="95">
        <f t="shared" si="32"/>
        <v>0</v>
      </c>
      <c r="AF20" s="97" t="str">
        <f t="shared" si="33"/>
        <v/>
      </c>
      <c r="AG20" s="98">
        <f t="shared" si="34"/>
        <v>0</v>
      </c>
    </row>
    <row r="21" spans="1:42" ht="18" customHeight="1">
      <c r="A21" s="32"/>
      <c r="B21" s="20"/>
      <c r="C21" s="21"/>
      <c r="D21" s="114">
        <f t="shared" si="10"/>
        <v>0</v>
      </c>
      <c r="E21" s="20"/>
      <c r="F21" s="20"/>
      <c r="G21" s="114">
        <f t="shared" si="11"/>
        <v>0</v>
      </c>
      <c r="H21" s="20"/>
      <c r="I21" s="33">
        <f t="shared" si="12"/>
        <v>0</v>
      </c>
      <c r="J21" s="23"/>
      <c r="K21" s="117">
        <f t="shared" si="35"/>
        <v>0</v>
      </c>
      <c r="L21" s="118" t="str">
        <f t="shared" si="36"/>
        <v/>
      </c>
      <c r="M21" s="119" t="str">
        <f t="shared" si="37"/>
        <v/>
      </c>
      <c r="N21" s="120">
        <f t="shared" si="38"/>
        <v>0</v>
      </c>
      <c r="O21" s="119" t="e">
        <f>Table1[[#This Row],[Final Gross Profit]]-Table1[[#This Row],[Original Estimated Gr Profit %]]</f>
        <v>#VALUE!</v>
      </c>
      <c r="P21" s="119">
        <f t="shared" si="25"/>
        <v>0</v>
      </c>
      <c r="Q21" s="119" t="str">
        <f t="shared" si="26"/>
        <v/>
      </c>
      <c r="R21" s="34">
        <f t="shared" si="27"/>
        <v>0</v>
      </c>
      <c r="S21" s="24"/>
      <c r="T21" s="24"/>
      <c r="U21" s="124">
        <f t="shared" si="28"/>
        <v>0</v>
      </c>
      <c r="V21" s="125" t="str">
        <f t="shared" si="29"/>
        <v/>
      </c>
      <c r="W21" s="24"/>
      <c r="X21" s="24"/>
      <c r="Y21" s="24"/>
      <c r="Z21" s="25"/>
      <c r="AB21" s="94">
        <f>'Step 1. Employee List'!B11</f>
        <v>9</v>
      </c>
      <c r="AC21" s="95">
        <f t="shared" si="30"/>
        <v>0</v>
      </c>
      <c r="AD21" s="96" t="str">
        <f t="shared" si="31"/>
        <v/>
      </c>
      <c r="AE21" s="95">
        <f t="shared" si="32"/>
        <v>0</v>
      </c>
      <c r="AF21" s="97" t="str">
        <f t="shared" si="33"/>
        <v/>
      </c>
      <c r="AG21" s="98">
        <f t="shared" si="34"/>
        <v>0</v>
      </c>
    </row>
    <row r="22" spans="1:42" ht="18" customHeight="1">
      <c r="A22" s="32"/>
      <c r="B22" s="20"/>
      <c r="C22" s="21"/>
      <c r="D22" s="114">
        <f t="shared" si="10"/>
        <v>0</v>
      </c>
      <c r="E22" s="20"/>
      <c r="F22" s="20"/>
      <c r="G22" s="114">
        <f t="shared" si="11"/>
        <v>0</v>
      </c>
      <c r="H22" s="20"/>
      <c r="I22" s="33">
        <f t="shared" si="12"/>
        <v>0</v>
      </c>
      <c r="J22" s="23"/>
      <c r="K22" s="117">
        <f t="shared" si="35"/>
        <v>0</v>
      </c>
      <c r="L22" s="118" t="str">
        <f t="shared" si="36"/>
        <v/>
      </c>
      <c r="M22" s="119" t="str">
        <f t="shared" si="37"/>
        <v/>
      </c>
      <c r="N22" s="120">
        <f t="shared" si="38"/>
        <v>0</v>
      </c>
      <c r="O22" s="119" t="e">
        <f>Table1[[#This Row],[Final Gross Profit]]-Table1[[#This Row],[Original Estimated Gr Profit %]]</f>
        <v>#VALUE!</v>
      </c>
      <c r="P22" s="119">
        <f t="shared" si="25"/>
        <v>0</v>
      </c>
      <c r="Q22" s="119" t="str">
        <f t="shared" si="26"/>
        <v/>
      </c>
      <c r="R22" s="34">
        <f t="shared" si="27"/>
        <v>0</v>
      </c>
      <c r="S22" s="24"/>
      <c r="T22" s="24"/>
      <c r="U22" s="124">
        <f t="shared" si="28"/>
        <v>0</v>
      </c>
      <c r="V22" s="125" t="str">
        <f t="shared" si="29"/>
        <v/>
      </c>
      <c r="W22" s="24"/>
      <c r="X22" s="24"/>
      <c r="Y22" s="24"/>
      <c r="Z22" s="25"/>
      <c r="AB22" s="94">
        <f>'Step 1. Employee List'!B12</f>
        <v>0</v>
      </c>
      <c r="AC22" s="95" t="str">
        <f t="shared" si="30"/>
        <v/>
      </c>
      <c r="AD22" s="96" t="str">
        <f t="shared" si="31"/>
        <v/>
      </c>
      <c r="AE22" s="95" t="str">
        <f t="shared" si="32"/>
        <v/>
      </c>
      <c r="AF22" s="97" t="str">
        <f t="shared" si="33"/>
        <v/>
      </c>
      <c r="AG22" s="98" t="str">
        <f t="shared" si="34"/>
        <v/>
      </c>
    </row>
    <row r="23" spans="1:42" ht="17.5">
      <c r="A23" s="31"/>
      <c r="B23" s="20"/>
      <c r="C23" s="21"/>
      <c r="D23" s="114">
        <f t="shared" si="10"/>
        <v>0</v>
      </c>
      <c r="E23" s="20"/>
      <c r="F23" s="20"/>
      <c r="G23" s="114">
        <f t="shared" si="11"/>
        <v>0</v>
      </c>
      <c r="H23" s="20"/>
      <c r="I23" s="33">
        <f t="shared" si="12"/>
        <v>0</v>
      </c>
      <c r="J23" s="23"/>
      <c r="K23" s="117">
        <f t="shared" si="35"/>
        <v>0</v>
      </c>
      <c r="L23" s="118" t="str">
        <f t="shared" si="36"/>
        <v/>
      </c>
      <c r="M23" s="119" t="str">
        <f t="shared" si="37"/>
        <v/>
      </c>
      <c r="N23" s="120">
        <f t="shared" si="38"/>
        <v>0</v>
      </c>
      <c r="O23" s="119" t="e">
        <f>Table1[[#This Row],[Final Gross Profit]]-Table1[[#This Row],[Original Estimated Gr Profit %]]</f>
        <v>#VALUE!</v>
      </c>
      <c r="P23" s="119">
        <f t="shared" si="25"/>
        <v>0</v>
      </c>
      <c r="Q23" s="119" t="str">
        <f t="shared" si="26"/>
        <v/>
      </c>
      <c r="R23" s="34">
        <f t="shared" si="27"/>
        <v>0</v>
      </c>
      <c r="S23" s="24"/>
      <c r="T23" s="24"/>
      <c r="U23" s="124">
        <f t="shared" si="28"/>
        <v>0</v>
      </c>
      <c r="V23" s="125" t="str">
        <f t="shared" si="29"/>
        <v/>
      </c>
      <c r="W23" s="24"/>
      <c r="X23" s="24"/>
      <c r="Y23" s="24"/>
      <c r="Z23" s="25"/>
      <c r="AB23" s="94">
        <f>'Step 1. Employee List'!B13</f>
        <v>11</v>
      </c>
      <c r="AC23" s="95">
        <f t="shared" si="30"/>
        <v>0</v>
      </c>
      <c r="AD23" s="96" t="str">
        <f t="shared" si="31"/>
        <v/>
      </c>
      <c r="AE23" s="95">
        <f t="shared" si="32"/>
        <v>0</v>
      </c>
      <c r="AF23" s="97" t="str">
        <f t="shared" si="33"/>
        <v/>
      </c>
      <c r="AG23" s="98">
        <f t="shared" si="34"/>
        <v>0</v>
      </c>
    </row>
    <row r="24" spans="1:42" ht="17.5">
      <c r="A24" s="31"/>
      <c r="B24" s="20"/>
      <c r="C24" s="21"/>
      <c r="D24" s="114">
        <f t="shared" si="10"/>
        <v>0</v>
      </c>
      <c r="E24" s="20"/>
      <c r="F24" s="20"/>
      <c r="G24" s="114">
        <f t="shared" si="11"/>
        <v>0</v>
      </c>
      <c r="H24" s="20"/>
      <c r="I24" s="33">
        <f t="shared" si="12"/>
        <v>0</v>
      </c>
      <c r="J24" s="23"/>
      <c r="K24" s="117">
        <f t="shared" si="35"/>
        <v>0</v>
      </c>
      <c r="L24" s="118" t="str">
        <f t="shared" si="36"/>
        <v/>
      </c>
      <c r="M24" s="119" t="str">
        <f t="shared" si="37"/>
        <v/>
      </c>
      <c r="N24" s="120">
        <f t="shared" si="38"/>
        <v>0</v>
      </c>
      <c r="O24" s="119" t="e">
        <f>Table1[[#This Row],[Final Gross Profit]]-Table1[[#This Row],[Original Estimated Gr Profit %]]</f>
        <v>#VALUE!</v>
      </c>
      <c r="P24" s="119">
        <f t="shared" si="25"/>
        <v>0</v>
      </c>
      <c r="Q24" s="119" t="str">
        <f t="shared" si="26"/>
        <v/>
      </c>
      <c r="R24" s="34">
        <f t="shared" si="27"/>
        <v>0</v>
      </c>
      <c r="S24" s="24"/>
      <c r="T24" s="24"/>
      <c r="U24" s="124">
        <f t="shared" si="28"/>
        <v>0</v>
      </c>
      <c r="V24" s="125" t="str">
        <f t="shared" si="29"/>
        <v/>
      </c>
      <c r="W24" s="24"/>
      <c r="X24" s="24"/>
      <c r="Y24" s="24"/>
      <c r="Z24" s="25"/>
      <c r="AB24" s="94">
        <f>'Step 1. Employee List'!B14</f>
        <v>12</v>
      </c>
      <c r="AC24" s="95">
        <f t="shared" si="30"/>
        <v>0</v>
      </c>
      <c r="AD24" s="96" t="str">
        <f t="shared" si="31"/>
        <v/>
      </c>
      <c r="AE24" s="95">
        <f t="shared" si="32"/>
        <v>0</v>
      </c>
      <c r="AF24" s="97" t="str">
        <f t="shared" si="33"/>
        <v/>
      </c>
      <c r="AG24" s="98">
        <f t="shared" si="34"/>
        <v>0</v>
      </c>
    </row>
    <row r="25" spans="1:42" ht="16.5" customHeight="1">
      <c r="A25" s="20"/>
      <c r="B25" s="20"/>
      <c r="C25" s="21"/>
      <c r="D25" s="114">
        <f t="shared" si="10"/>
        <v>0</v>
      </c>
      <c r="E25" s="20"/>
      <c r="F25" s="20"/>
      <c r="G25" s="114">
        <f t="shared" si="11"/>
        <v>0</v>
      </c>
      <c r="H25" s="20"/>
      <c r="I25" s="33">
        <f t="shared" si="12"/>
        <v>0</v>
      </c>
      <c r="J25" s="23"/>
      <c r="K25" s="117">
        <f t="shared" si="35"/>
        <v>0</v>
      </c>
      <c r="L25" s="118" t="str">
        <f t="shared" si="36"/>
        <v/>
      </c>
      <c r="M25" s="119" t="str">
        <f t="shared" si="37"/>
        <v/>
      </c>
      <c r="N25" s="120">
        <f t="shared" si="38"/>
        <v>0</v>
      </c>
      <c r="O25" s="119" t="e">
        <f>Table1[[#This Row],[Final Gross Profit]]-Table1[[#This Row],[Original Estimated Gr Profit %]]</f>
        <v>#VALUE!</v>
      </c>
      <c r="P25" s="119">
        <f t="shared" si="25"/>
        <v>0</v>
      </c>
      <c r="Q25" s="119" t="str">
        <f t="shared" si="26"/>
        <v/>
      </c>
      <c r="R25" s="34">
        <f t="shared" si="27"/>
        <v>0</v>
      </c>
      <c r="S25" s="24"/>
      <c r="T25" s="24"/>
      <c r="U25" s="124">
        <f t="shared" si="28"/>
        <v>0</v>
      </c>
      <c r="V25" s="125" t="str">
        <f t="shared" si="29"/>
        <v/>
      </c>
      <c r="W25" s="24"/>
      <c r="X25" s="24"/>
      <c r="Y25" s="24"/>
      <c r="Z25" s="25"/>
      <c r="AB25" s="94">
        <f>'Step 1. Employee List'!B15</f>
        <v>13</v>
      </c>
      <c r="AC25" s="95">
        <f t="shared" si="30"/>
        <v>0</v>
      </c>
      <c r="AD25" s="96" t="str">
        <f t="shared" si="31"/>
        <v/>
      </c>
      <c r="AE25" s="95">
        <f t="shared" si="32"/>
        <v>0</v>
      </c>
      <c r="AF25" s="97" t="str">
        <f t="shared" si="33"/>
        <v/>
      </c>
      <c r="AG25" s="98">
        <f t="shared" si="34"/>
        <v>0</v>
      </c>
      <c r="AI25" s="99"/>
      <c r="AJ25" s="99"/>
      <c r="AK25" s="100"/>
      <c r="AN25" s="99"/>
      <c r="AO25" s="99"/>
      <c r="AP25" s="100"/>
    </row>
    <row r="26" spans="1:42" ht="17.5">
      <c r="A26" s="20"/>
      <c r="B26" s="20"/>
      <c r="C26" s="21"/>
      <c r="D26" s="114">
        <f t="shared" si="10"/>
        <v>0</v>
      </c>
      <c r="E26" s="20"/>
      <c r="F26" s="20"/>
      <c r="G26" s="114">
        <f t="shared" si="11"/>
        <v>0</v>
      </c>
      <c r="H26" s="20"/>
      <c r="I26" s="33">
        <f t="shared" si="12"/>
        <v>0</v>
      </c>
      <c r="J26" s="23"/>
      <c r="K26" s="117">
        <f t="shared" si="35"/>
        <v>0</v>
      </c>
      <c r="L26" s="118" t="str">
        <f t="shared" si="36"/>
        <v/>
      </c>
      <c r="M26" s="119" t="str">
        <f t="shared" si="37"/>
        <v/>
      </c>
      <c r="N26" s="120">
        <f t="shared" si="38"/>
        <v>0</v>
      </c>
      <c r="O26" s="119" t="e">
        <f>Table1[[#This Row],[Final Gross Profit]]-Table1[[#This Row],[Original Estimated Gr Profit %]]</f>
        <v>#VALUE!</v>
      </c>
      <c r="P26" s="119">
        <f t="shared" si="25"/>
        <v>0</v>
      </c>
      <c r="Q26" s="119" t="str">
        <f t="shared" si="26"/>
        <v/>
      </c>
      <c r="R26" s="34">
        <f t="shared" si="27"/>
        <v>0</v>
      </c>
      <c r="S26" s="24"/>
      <c r="T26" s="24"/>
      <c r="U26" s="124">
        <f t="shared" si="28"/>
        <v>0</v>
      </c>
      <c r="V26" s="125" t="str">
        <f t="shared" si="29"/>
        <v/>
      </c>
      <c r="W26" s="24"/>
      <c r="X26" s="24"/>
      <c r="Y26" s="24"/>
      <c r="Z26" s="25"/>
      <c r="AB26" s="94">
        <f>'Step 1. Employee List'!B16</f>
        <v>14</v>
      </c>
      <c r="AC26" s="95">
        <f t="shared" si="30"/>
        <v>0</v>
      </c>
      <c r="AD26" s="96" t="str">
        <f t="shared" si="31"/>
        <v/>
      </c>
      <c r="AE26" s="95">
        <f t="shared" si="32"/>
        <v>0</v>
      </c>
      <c r="AF26" s="97" t="str">
        <f t="shared" si="33"/>
        <v/>
      </c>
      <c r="AG26" s="98">
        <f t="shared" si="34"/>
        <v>0</v>
      </c>
      <c r="AI26" s="99"/>
      <c r="AJ26" s="99"/>
      <c r="AK26" s="100"/>
      <c r="AN26" s="99"/>
      <c r="AO26" s="99"/>
      <c r="AP26" s="100"/>
    </row>
    <row r="27" spans="1:42" ht="17.5">
      <c r="A27" s="20"/>
      <c r="B27" s="20"/>
      <c r="C27" s="21"/>
      <c r="D27" s="114">
        <f t="shared" si="10"/>
        <v>0</v>
      </c>
      <c r="E27" s="20"/>
      <c r="F27" s="20"/>
      <c r="G27" s="114">
        <f t="shared" si="11"/>
        <v>0</v>
      </c>
      <c r="H27" s="20"/>
      <c r="I27" s="33">
        <f t="shared" si="12"/>
        <v>0</v>
      </c>
      <c r="J27" s="23"/>
      <c r="K27" s="117">
        <f t="shared" si="35"/>
        <v>0</v>
      </c>
      <c r="L27" s="118" t="str">
        <f t="shared" si="36"/>
        <v/>
      </c>
      <c r="M27" s="119" t="str">
        <f t="shared" si="37"/>
        <v/>
      </c>
      <c r="N27" s="120">
        <f t="shared" si="38"/>
        <v>0</v>
      </c>
      <c r="O27" s="119" t="e">
        <f>Table1[[#This Row],[Final Gross Profit]]-Table1[[#This Row],[Original Estimated Gr Profit %]]</f>
        <v>#VALUE!</v>
      </c>
      <c r="P27" s="119">
        <f t="shared" si="25"/>
        <v>0</v>
      </c>
      <c r="Q27" s="119" t="str">
        <f t="shared" si="26"/>
        <v/>
      </c>
      <c r="R27" s="34">
        <f t="shared" si="27"/>
        <v>0</v>
      </c>
      <c r="S27" s="24"/>
      <c r="T27" s="24"/>
      <c r="U27" s="124">
        <f t="shared" si="28"/>
        <v>0</v>
      </c>
      <c r="V27" s="125" t="str">
        <f t="shared" si="29"/>
        <v/>
      </c>
      <c r="W27" s="24"/>
      <c r="X27" s="24"/>
      <c r="Y27" s="24"/>
      <c r="Z27" s="25"/>
      <c r="AB27" s="94">
        <f>'Step 1. Employee List'!B17</f>
        <v>15</v>
      </c>
      <c r="AC27" s="95">
        <f t="shared" si="30"/>
        <v>0</v>
      </c>
      <c r="AD27" s="96" t="str">
        <f t="shared" si="31"/>
        <v/>
      </c>
      <c r="AE27" s="95">
        <f t="shared" si="32"/>
        <v>0</v>
      </c>
      <c r="AF27" s="97" t="str">
        <f t="shared" si="33"/>
        <v/>
      </c>
      <c r="AG27" s="98">
        <f t="shared" si="34"/>
        <v>0</v>
      </c>
      <c r="AI27" s="99"/>
      <c r="AJ27" s="99"/>
      <c r="AK27" s="100"/>
      <c r="AN27" s="99"/>
      <c r="AO27" s="99"/>
      <c r="AP27" s="100"/>
    </row>
    <row r="28" spans="1:42" ht="18" customHeight="1">
      <c r="A28" s="20"/>
      <c r="B28" s="20"/>
      <c r="C28" s="21"/>
      <c r="D28" s="114">
        <f t="shared" si="10"/>
        <v>0</v>
      </c>
      <c r="E28" s="20"/>
      <c r="F28" s="20"/>
      <c r="G28" s="114">
        <f t="shared" si="11"/>
        <v>0</v>
      </c>
      <c r="H28" s="20"/>
      <c r="I28" s="33">
        <f t="shared" si="12"/>
        <v>0</v>
      </c>
      <c r="J28" s="23"/>
      <c r="K28" s="117">
        <f t="shared" si="35"/>
        <v>0</v>
      </c>
      <c r="L28" s="118" t="str">
        <f t="shared" si="36"/>
        <v/>
      </c>
      <c r="M28" s="119" t="str">
        <f t="shared" si="37"/>
        <v/>
      </c>
      <c r="N28" s="120">
        <f t="shared" si="38"/>
        <v>0</v>
      </c>
      <c r="O28" s="119" t="e">
        <f>Table1[[#This Row],[Final Gross Profit]]-Table1[[#This Row],[Original Estimated Gr Profit %]]</f>
        <v>#VALUE!</v>
      </c>
      <c r="P28" s="119">
        <f t="shared" si="25"/>
        <v>0</v>
      </c>
      <c r="Q28" s="119" t="str">
        <f t="shared" si="26"/>
        <v/>
      </c>
      <c r="R28" s="34">
        <f t="shared" si="27"/>
        <v>0</v>
      </c>
      <c r="S28" s="24"/>
      <c r="T28" s="24"/>
      <c r="U28" s="124">
        <f t="shared" si="28"/>
        <v>0</v>
      </c>
      <c r="V28" s="125" t="str">
        <f t="shared" si="29"/>
        <v/>
      </c>
      <c r="W28" s="24"/>
      <c r="X28" s="24"/>
      <c r="Y28" s="24"/>
      <c r="Z28" s="25"/>
      <c r="AB28" s="94">
        <f>'Step 1. Employee List'!B18</f>
        <v>16</v>
      </c>
      <c r="AC28" s="95">
        <f t="shared" si="30"/>
        <v>0</v>
      </c>
      <c r="AD28" s="96" t="str">
        <f t="shared" si="31"/>
        <v/>
      </c>
      <c r="AE28" s="95">
        <f t="shared" si="32"/>
        <v>0</v>
      </c>
      <c r="AF28" s="97" t="str">
        <f t="shared" si="33"/>
        <v/>
      </c>
      <c r="AG28" s="98">
        <f t="shared" si="34"/>
        <v>0</v>
      </c>
      <c r="AI28" s="99"/>
      <c r="AJ28" s="99"/>
      <c r="AK28" s="100"/>
      <c r="AN28" s="99"/>
      <c r="AO28" s="99"/>
      <c r="AP28" s="100"/>
    </row>
    <row r="29" spans="1:42" ht="17.5">
      <c r="A29" s="20"/>
      <c r="B29" s="20"/>
      <c r="C29" s="21"/>
      <c r="D29" s="114">
        <f t="shared" si="10"/>
        <v>0</v>
      </c>
      <c r="E29" s="20"/>
      <c r="F29" s="20"/>
      <c r="G29" s="114">
        <f t="shared" si="11"/>
        <v>0</v>
      </c>
      <c r="H29" s="20"/>
      <c r="I29" s="33">
        <f t="shared" si="12"/>
        <v>0</v>
      </c>
      <c r="J29" s="23"/>
      <c r="K29" s="117">
        <f t="shared" si="35"/>
        <v>0</v>
      </c>
      <c r="L29" s="118" t="str">
        <f t="shared" si="36"/>
        <v/>
      </c>
      <c r="M29" s="119" t="str">
        <f t="shared" si="37"/>
        <v/>
      </c>
      <c r="N29" s="120">
        <f t="shared" si="38"/>
        <v>0</v>
      </c>
      <c r="O29" s="119" t="e">
        <f>Table1[[#This Row],[Final Gross Profit]]-Table1[[#This Row],[Original Estimated Gr Profit %]]</f>
        <v>#VALUE!</v>
      </c>
      <c r="P29" s="119">
        <f t="shared" si="25"/>
        <v>0</v>
      </c>
      <c r="Q29" s="119" t="str">
        <f t="shared" si="26"/>
        <v/>
      </c>
      <c r="R29" s="34">
        <f t="shared" si="27"/>
        <v>0</v>
      </c>
      <c r="S29" s="24"/>
      <c r="T29" s="24"/>
      <c r="U29" s="124">
        <f t="shared" si="28"/>
        <v>0</v>
      </c>
      <c r="V29" s="125" t="str">
        <f t="shared" si="29"/>
        <v/>
      </c>
      <c r="W29" s="24"/>
      <c r="X29" s="24"/>
      <c r="Y29" s="24"/>
      <c r="Z29" s="25"/>
      <c r="AB29" s="94">
        <f>'Step 1. Employee List'!B19</f>
        <v>17</v>
      </c>
      <c r="AC29" s="95">
        <f t="shared" si="30"/>
        <v>0</v>
      </c>
      <c r="AD29" s="96" t="str">
        <f t="shared" si="31"/>
        <v/>
      </c>
      <c r="AE29" s="95">
        <f t="shared" si="32"/>
        <v>0</v>
      </c>
      <c r="AF29" s="97" t="str">
        <f t="shared" si="33"/>
        <v/>
      </c>
      <c r="AG29" s="98">
        <f t="shared" si="34"/>
        <v>0</v>
      </c>
      <c r="AI29" s="99"/>
      <c r="AJ29" s="99"/>
      <c r="AK29" s="100"/>
      <c r="AN29" s="99"/>
      <c r="AO29" s="99"/>
      <c r="AP29" s="100"/>
    </row>
    <row r="30" spans="1:42" ht="17.5">
      <c r="A30" s="20"/>
      <c r="B30" s="20"/>
      <c r="C30" s="21"/>
      <c r="D30" s="114">
        <f t="shared" si="10"/>
        <v>0</v>
      </c>
      <c r="E30" s="20"/>
      <c r="F30" s="20"/>
      <c r="G30" s="114">
        <f t="shared" si="11"/>
        <v>0</v>
      </c>
      <c r="H30" s="20"/>
      <c r="I30" s="33">
        <f t="shared" si="12"/>
        <v>0</v>
      </c>
      <c r="J30" s="23"/>
      <c r="K30" s="117">
        <f t="shared" si="35"/>
        <v>0</v>
      </c>
      <c r="L30" s="118" t="str">
        <f t="shared" si="36"/>
        <v/>
      </c>
      <c r="M30" s="119" t="str">
        <f t="shared" si="37"/>
        <v/>
      </c>
      <c r="N30" s="120">
        <f t="shared" si="38"/>
        <v>0</v>
      </c>
      <c r="O30" s="119" t="e">
        <f>Table1[[#This Row],[Final Gross Profit]]-Table1[[#This Row],[Original Estimated Gr Profit %]]</f>
        <v>#VALUE!</v>
      </c>
      <c r="P30" s="119">
        <f t="shared" si="25"/>
        <v>0</v>
      </c>
      <c r="Q30" s="119" t="str">
        <f t="shared" si="26"/>
        <v/>
      </c>
      <c r="R30" s="34">
        <f t="shared" si="27"/>
        <v>0</v>
      </c>
      <c r="S30" s="24"/>
      <c r="T30" s="24"/>
      <c r="U30" s="124">
        <f t="shared" si="28"/>
        <v>0</v>
      </c>
      <c r="V30" s="125" t="str">
        <f t="shared" si="29"/>
        <v/>
      </c>
      <c r="W30" s="24"/>
      <c r="X30" s="24"/>
      <c r="Y30" s="24"/>
      <c r="Z30" s="25"/>
      <c r="AB30" s="94">
        <f>'Step 1. Employee List'!B20</f>
        <v>18</v>
      </c>
      <c r="AC30" s="95">
        <f t="shared" si="30"/>
        <v>0</v>
      </c>
      <c r="AD30" s="96" t="str">
        <f t="shared" si="31"/>
        <v/>
      </c>
      <c r="AE30" s="95">
        <f t="shared" si="32"/>
        <v>0</v>
      </c>
      <c r="AF30" s="97" t="str">
        <f t="shared" si="33"/>
        <v/>
      </c>
      <c r="AG30" s="98">
        <f t="shared" si="34"/>
        <v>0</v>
      </c>
      <c r="AI30" s="99"/>
      <c r="AJ30" s="99"/>
      <c r="AK30" s="100"/>
      <c r="AN30" s="99"/>
      <c r="AO30" s="99"/>
      <c r="AP30" s="100"/>
    </row>
    <row r="31" spans="1:42" ht="17.5">
      <c r="A31" s="20"/>
      <c r="B31" s="20"/>
      <c r="C31" s="21"/>
      <c r="D31" s="114">
        <f t="shared" si="10"/>
        <v>0</v>
      </c>
      <c r="E31" s="20"/>
      <c r="F31" s="20"/>
      <c r="G31" s="114">
        <f t="shared" si="11"/>
        <v>0</v>
      </c>
      <c r="H31" s="20"/>
      <c r="I31" s="33">
        <f t="shared" si="12"/>
        <v>0</v>
      </c>
      <c r="J31" s="23"/>
      <c r="K31" s="117">
        <f t="shared" si="35"/>
        <v>0</v>
      </c>
      <c r="L31" s="118" t="str">
        <f t="shared" si="36"/>
        <v/>
      </c>
      <c r="M31" s="119" t="str">
        <f t="shared" si="37"/>
        <v/>
      </c>
      <c r="N31" s="120">
        <f t="shared" si="38"/>
        <v>0</v>
      </c>
      <c r="O31" s="119" t="e">
        <f>Table1[[#This Row],[Final Gross Profit]]-Table1[[#This Row],[Original Estimated Gr Profit %]]</f>
        <v>#VALUE!</v>
      </c>
      <c r="P31" s="119">
        <f t="shared" si="25"/>
        <v>0</v>
      </c>
      <c r="Q31" s="119" t="str">
        <f t="shared" si="26"/>
        <v/>
      </c>
      <c r="R31" s="34">
        <f t="shared" si="27"/>
        <v>0</v>
      </c>
      <c r="S31" s="24"/>
      <c r="T31" s="24"/>
      <c r="U31" s="124">
        <f t="shared" si="28"/>
        <v>0</v>
      </c>
      <c r="V31" s="125" t="str">
        <f t="shared" si="29"/>
        <v/>
      </c>
      <c r="W31" s="24"/>
      <c r="X31" s="24"/>
      <c r="Y31" s="24"/>
      <c r="Z31" s="25"/>
      <c r="AB31" s="94">
        <f>'Step 1. Employee List'!B21</f>
        <v>19</v>
      </c>
      <c r="AC31" s="95">
        <f t="shared" si="30"/>
        <v>0</v>
      </c>
      <c r="AD31" s="96" t="str">
        <f t="shared" si="31"/>
        <v/>
      </c>
      <c r="AE31" s="95">
        <f t="shared" si="32"/>
        <v>0</v>
      </c>
      <c r="AF31" s="97" t="str">
        <f t="shared" si="33"/>
        <v/>
      </c>
      <c r="AG31" s="98">
        <f t="shared" si="34"/>
        <v>0</v>
      </c>
      <c r="AI31" s="99"/>
      <c r="AJ31" s="99"/>
      <c r="AK31" s="100"/>
      <c r="AN31" s="99"/>
      <c r="AO31" s="99"/>
      <c r="AP31" s="100"/>
    </row>
    <row r="32" spans="1:42" ht="17.5">
      <c r="A32" s="20"/>
      <c r="B32" s="20"/>
      <c r="C32" s="21"/>
      <c r="D32" s="114">
        <f t="shared" si="10"/>
        <v>0</v>
      </c>
      <c r="E32" s="20"/>
      <c r="F32" s="20"/>
      <c r="G32" s="114">
        <f t="shared" si="11"/>
        <v>0</v>
      </c>
      <c r="H32" s="20"/>
      <c r="I32" s="33">
        <f t="shared" si="12"/>
        <v>0</v>
      </c>
      <c r="J32" s="23"/>
      <c r="K32" s="117">
        <f t="shared" si="35"/>
        <v>0</v>
      </c>
      <c r="L32" s="118" t="str">
        <f t="shared" si="36"/>
        <v/>
      </c>
      <c r="M32" s="119" t="str">
        <f t="shared" si="37"/>
        <v/>
      </c>
      <c r="N32" s="120">
        <f t="shared" si="38"/>
        <v>0</v>
      </c>
      <c r="O32" s="119" t="e">
        <f>Table1[[#This Row],[Final Gross Profit]]-Table1[[#This Row],[Original Estimated Gr Profit %]]</f>
        <v>#VALUE!</v>
      </c>
      <c r="P32" s="119">
        <f t="shared" si="25"/>
        <v>0</v>
      </c>
      <c r="Q32" s="119" t="str">
        <f t="shared" si="26"/>
        <v/>
      </c>
      <c r="R32" s="34">
        <f t="shared" si="27"/>
        <v>0</v>
      </c>
      <c r="S32" s="24"/>
      <c r="T32" s="24"/>
      <c r="U32" s="124">
        <f t="shared" si="28"/>
        <v>0</v>
      </c>
      <c r="V32" s="125" t="str">
        <f t="shared" si="29"/>
        <v/>
      </c>
      <c r="W32" s="24"/>
      <c r="X32" s="24"/>
      <c r="Y32" s="24"/>
      <c r="Z32" s="25"/>
      <c r="AB32" s="94">
        <f>'Step 1. Employee List'!B22</f>
        <v>20</v>
      </c>
      <c r="AC32" s="95">
        <f t="shared" si="30"/>
        <v>0</v>
      </c>
      <c r="AD32" s="96" t="str">
        <f t="shared" si="31"/>
        <v/>
      </c>
      <c r="AE32" s="95">
        <f t="shared" si="32"/>
        <v>0</v>
      </c>
      <c r="AF32" s="97" t="str">
        <f t="shared" si="33"/>
        <v/>
      </c>
      <c r="AG32" s="98">
        <f t="shared" si="34"/>
        <v>0</v>
      </c>
      <c r="AI32" s="99"/>
      <c r="AJ32" s="99"/>
      <c r="AK32" s="100"/>
      <c r="AN32" s="99"/>
      <c r="AO32" s="99"/>
      <c r="AP32" s="100"/>
    </row>
    <row r="33" spans="1:42" ht="17.5">
      <c r="A33" s="20"/>
      <c r="B33" s="20"/>
      <c r="C33" s="21"/>
      <c r="D33" s="114">
        <f t="shared" si="10"/>
        <v>0</v>
      </c>
      <c r="E33" s="20"/>
      <c r="F33" s="20"/>
      <c r="G33" s="114">
        <f t="shared" si="11"/>
        <v>0</v>
      </c>
      <c r="H33" s="20"/>
      <c r="I33" s="33">
        <f t="shared" si="12"/>
        <v>0</v>
      </c>
      <c r="J33" s="23"/>
      <c r="K33" s="117">
        <f t="shared" si="35"/>
        <v>0</v>
      </c>
      <c r="L33" s="118" t="str">
        <f t="shared" si="36"/>
        <v/>
      </c>
      <c r="M33" s="119" t="str">
        <f t="shared" si="37"/>
        <v/>
      </c>
      <c r="N33" s="120">
        <f t="shared" si="38"/>
        <v>0</v>
      </c>
      <c r="O33" s="119" t="e">
        <f>Table1[[#This Row],[Final Gross Profit]]-Table1[[#This Row],[Original Estimated Gr Profit %]]</f>
        <v>#VALUE!</v>
      </c>
      <c r="P33" s="119">
        <f t="shared" si="25"/>
        <v>0</v>
      </c>
      <c r="Q33" s="119" t="str">
        <f t="shared" si="26"/>
        <v/>
      </c>
      <c r="R33" s="34">
        <f t="shared" si="27"/>
        <v>0</v>
      </c>
      <c r="S33" s="24"/>
      <c r="T33" s="24"/>
      <c r="U33" s="124">
        <f t="shared" si="28"/>
        <v>0</v>
      </c>
      <c r="V33" s="125" t="str">
        <f t="shared" si="29"/>
        <v/>
      </c>
      <c r="W33" s="24"/>
      <c r="X33" s="24"/>
      <c r="Y33" s="24"/>
      <c r="Z33" s="25"/>
      <c r="AB33" s="94">
        <f>'Step 1. Employee List'!B23</f>
        <v>21</v>
      </c>
      <c r="AC33" s="95">
        <f t="shared" si="30"/>
        <v>0</v>
      </c>
      <c r="AD33" s="96" t="str">
        <f t="shared" si="31"/>
        <v/>
      </c>
      <c r="AE33" s="95">
        <f t="shared" si="32"/>
        <v>0</v>
      </c>
      <c r="AF33" s="97" t="str">
        <f t="shared" si="33"/>
        <v/>
      </c>
      <c r="AG33" s="98">
        <f t="shared" si="34"/>
        <v>0</v>
      </c>
      <c r="AI33" s="99"/>
      <c r="AJ33" s="99"/>
      <c r="AK33" s="100"/>
      <c r="AN33" s="99"/>
      <c r="AO33" s="99"/>
      <c r="AP33" s="100"/>
    </row>
    <row r="34" spans="1:42" ht="17.5">
      <c r="A34" s="20"/>
      <c r="B34" s="20"/>
      <c r="C34" s="21"/>
      <c r="D34" s="114">
        <f t="shared" si="10"/>
        <v>0</v>
      </c>
      <c r="E34" s="20"/>
      <c r="F34" s="20"/>
      <c r="G34" s="114">
        <f t="shared" si="11"/>
        <v>0</v>
      </c>
      <c r="H34" s="20"/>
      <c r="I34" s="33">
        <f t="shared" si="12"/>
        <v>0</v>
      </c>
      <c r="J34" s="23"/>
      <c r="K34" s="117">
        <f t="shared" si="35"/>
        <v>0</v>
      </c>
      <c r="L34" s="118" t="str">
        <f t="shared" si="36"/>
        <v/>
      </c>
      <c r="M34" s="119" t="str">
        <f t="shared" si="37"/>
        <v/>
      </c>
      <c r="N34" s="120">
        <f t="shared" si="38"/>
        <v>0</v>
      </c>
      <c r="O34" s="119" t="e">
        <f>Table1[[#This Row],[Final Gross Profit]]-Table1[[#This Row],[Original Estimated Gr Profit %]]</f>
        <v>#VALUE!</v>
      </c>
      <c r="P34" s="119">
        <f t="shared" si="25"/>
        <v>0</v>
      </c>
      <c r="Q34" s="119" t="str">
        <f t="shared" si="26"/>
        <v/>
      </c>
      <c r="R34" s="34">
        <f t="shared" si="27"/>
        <v>0</v>
      </c>
      <c r="S34" s="24"/>
      <c r="T34" s="24"/>
      <c r="U34" s="124">
        <f t="shared" si="28"/>
        <v>0</v>
      </c>
      <c r="V34" s="125" t="str">
        <f t="shared" si="29"/>
        <v/>
      </c>
      <c r="W34" s="24"/>
      <c r="X34" s="24"/>
      <c r="Y34" s="24"/>
      <c r="Z34" s="25"/>
      <c r="AB34" s="94">
        <f>'Step 1. Employee List'!B24</f>
        <v>22</v>
      </c>
      <c r="AC34" s="95">
        <f t="shared" si="30"/>
        <v>0</v>
      </c>
      <c r="AD34" s="96" t="str">
        <f t="shared" si="31"/>
        <v/>
      </c>
      <c r="AE34" s="95">
        <f t="shared" si="32"/>
        <v>0</v>
      </c>
      <c r="AF34" s="97" t="str">
        <f t="shared" si="33"/>
        <v/>
      </c>
      <c r="AG34" s="98">
        <f t="shared" si="34"/>
        <v>0</v>
      </c>
      <c r="AI34" s="99"/>
      <c r="AJ34" s="99"/>
      <c r="AK34" s="100"/>
      <c r="AN34" s="99"/>
      <c r="AO34" s="99"/>
      <c r="AP34" s="100"/>
    </row>
    <row r="35" spans="1:42" ht="16.5" customHeight="1">
      <c r="A35" s="20"/>
      <c r="B35" s="20"/>
      <c r="C35" s="21"/>
      <c r="D35" s="114">
        <f t="shared" si="10"/>
        <v>0</v>
      </c>
      <c r="E35" s="20"/>
      <c r="F35" s="20"/>
      <c r="G35" s="114">
        <f t="shared" si="11"/>
        <v>0</v>
      </c>
      <c r="H35" s="20"/>
      <c r="I35" s="33">
        <f t="shared" si="12"/>
        <v>0</v>
      </c>
      <c r="J35" s="23"/>
      <c r="K35" s="117">
        <f t="shared" si="35"/>
        <v>0</v>
      </c>
      <c r="L35" s="118" t="str">
        <f t="shared" si="36"/>
        <v/>
      </c>
      <c r="M35" s="119" t="str">
        <f t="shared" si="37"/>
        <v/>
      </c>
      <c r="N35" s="120">
        <f t="shared" si="38"/>
        <v>0</v>
      </c>
      <c r="O35" s="119" t="e">
        <f>Table1[[#This Row],[Final Gross Profit]]-Table1[[#This Row],[Original Estimated Gr Profit %]]</f>
        <v>#VALUE!</v>
      </c>
      <c r="P35" s="119">
        <f t="shared" si="25"/>
        <v>0</v>
      </c>
      <c r="Q35" s="119" t="str">
        <f t="shared" si="26"/>
        <v/>
      </c>
      <c r="R35" s="34">
        <f t="shared" si="27"/>
        <v>0</v>
      </c>
      <c r="S35" s="24"/>
      <c r="T35" s="24"/>
      <c r="U35" s="124">
        <f t="shared" si="28"/>
        <v>0</v>
      </c>
      <c r="V35" s="125" t="str">
        <f t="shared" si="29"/>
        <v/>
      </c>
      <c r="W35" s="24"/>
      <c r="X35" s="24"/>
      <c r="Y35" s="24"/>
      <c r="Z35" s="25"/>
      <c r="AB35" s="94">
        <f>'Step 1. Employee List'!B25</f>
        <v>0</v>
      </c>
      <c r="AC35" s="95" t="str">
        <f t="shared" si="30"/>
        <v/>
      </c>
      <c r="AD35" s="96" t="str">
        <f t="shared" si="31"/>
        <v/>
      </c>
      <c r="AE35" s="95" t="str">
        <f t="shared" si="32"/>
        <v/>
      </c>
      <c r="AF35" s="97" t="str">
        <f t="shared" si="33"/>
        <v/>
      </c>
      <c r="AG35" s="98" t="str">
        <f t="shared" si="34"/>
        <v/>
      </c>
      <c r="AI35" s="99"/>
      <c r="AJ35" s="99"/>
      <c r="AK35" s="100"/>
      <c r="AN35" s="99"/>
      <c r="AO35" s="99"/>
      <c r="AP35" s="100"/>
    </row>
    <row r="36" spans="1:42" ht="17.5">
      <c r="A36" s="20"/>
      <c r="B36" s="20"/>
      <c r="C36" s="21"/>
      <c r="D36" s="114">
        <f t="shared" si="10"/>
        <v>0</v>
      </c>
      <c r="E36" s="20"/>
      <c r="F36" s="20"/>
      <c r="G36" s="114">
        <f t="shared" si="11"/>
        <v>0</v>
      </c>
      <c r="H36" s="20"/>
      <c r="I36" s="33">
        <f t="shared" si="12"/>
        <v>0</v>
      </c>
      <c r="J36" s="23"/>
      <c r="K36" s="117">
        <f t="shared" si="35"/>
        <v>0</v>
      </c>
      <c r="L36" s="118" t="str">
        <f t="shared" si="36"/>
        <v/>
      </c>
      <c r="M36" s="119" t="str">
        <f t="shared" si="37"/>
        <v/>
      </c>
      <c r="N36" s="120">
        <f t="shared" si="38"/>
        <v>0</v>
      </c>
      <c r="O36" s="119" t="e">
        <f>Table1[[#This Row],[Final Gross Profit]]-Table1[[#This Row],[Original Estimated Gr Profit %]]</f>
        <v>#VALUE!</v>
      </c>
      <c r="P36" s="119">
        <f t="shared" si="25"/>
        <v>0</v>
      </c>
      <c r="Q36" s="119" t="str">
        <f t="shared" si="26"/>
        <v/>
      </c>
      <c r="R36" s="34">
        <f t="shared" si="27"/>
        <v>0</v>
      </c>
      <c r="S36" s="24"/>
      <c r="T36" s="24"/>
      <c r="U36" s="124">
        <f t="shared" si="28"/>
        <v>0</v>
      </c>
      <c r="V36" s="125" t="str">
        <f t="shared" si="29"/>
        <v/>
      </c>
      <c r="W36" s="24"/>
      <c r="X36" s="24"/>
      <c r="Y36" s="24"/>
      <c r="Z36" s="25"/>
      <c r="AB36" s="94">
        <f>'Step 1. Employee List'!B26</f>
        <v>0</v>
      </c>
      <c r="AC36" s="95" t="str">
        <f t="shared" si="30"/>
        <v/>
      </c>
      <c r="AD36" s="96" t="str">
        <f t="shared" si="31"/>
        <v/>
      </c>
      <c r="AE36" s="95" t="str">
        <f t="shared" si="32"/>
        <v/>
      </c>
      <c r="AF36" s="97" t="str">
        <f t="shared" si="33"/>
        <v/>
      </c>
      <c r="AG36" s="98" t="str">
        <f t="shared" si="34"/>
        <v/>
      </c>
      <c r="AI36" s="99"/>
      <c r="AJ36" s="99"/>
      <c r="AK36" s="100"/>
      <c r="AN36" s="99"/>
      <c r="AO36" s="99"/>
      <c r="AP36" s="100"/>
    </row>
    <row r="37" spans="1:42" ht="17.5">
      <c r="A37" s="20"/>
      <c r="B37" s="20"/>
      <c r="C37" s="21"/>
      <c r="D37" s="114">
        <f t="shared" si="10"/>
        <v>0</v>
      </c>
      <c r="E37" s="20"/>
      <c r="F37" s="20"/>
      <c r="G37" s="114">
        <f t="shared" si="11"/>
        <v>0</v>
      </c>
      <c r="H37" s="20"/>
      <c r="I37" s="33">
        <f t="shared" si="12"/>
        <v>0</v>
      </c>
      <c r="J37" s="23"/>
      <c r="K37" s="117">
        <f t="shared" si="35"/>
        <v>0</v>
      </c>
      <c r="L37" s="118" t="str">
        <f t="shared" si="36"/>
        <v/>
      </c>
      <c r="M37" s="119" t="str">
        <f t="shared" si="37"/>
        <v/>
      </c>
      <c r="N37" s="120">
        <f t="shared" si="38"/>
        <v>0</v>
      </c>
      <c r="O37" s="119" t="e">
        <f>Table1[[#This Row],[Final Gross Profit]]-Table1[[#This Row],[Original Estimated Gr Profit %]]</f>
        <v>#VALUE!</v>
      </c>
      <c r="P37" s="119">
        <f t="shared" si="25"/>
        <v>0</v>
      </c>
      <c r="Q37" s="119" t="str">
        <f t="shared" si="26"/>
        <v/>
      </c>
      <c r="R37" s="34">
        <f t="shared" si="27"/>
        <v>0</v>
      </c>
      <c r="S37" s="24"/>
      <c r="T37" s="24"/>
      <c r="U37" s="124">
        <f t="shared" si="28"/>
        <v>0</v>
      </c>
      <c r="V37" s="125" t="str">
        <f t="shared" si="29"/>
        <v/>
      </c>
      <c r="W37" s="24"/>
      <c r="X37" s="24"/>
      <c r="Y37" s="24"/>
      <c r="Z37" s="25"/>
      <c r="AB37" s="94">
        <f>'Step 1. Employee List'!B27</f>
        <v>0</v>
      </c>
      <c r="AC37" s="95" t="str">
        <f t="shared" si="30"/>
        <v/>
      </c>
      <c r="AD37" s="96" t="str">
        <f t="shared" si="31"/>
        <v/>
      </c>
      <c r="AE37" s="95" t="str">
        <f t="shared" si="32"/>
        <v/>
      </c>
      <c r="AF37" s="97" t="str">
        <f t="shared" si="33"/>
        <v/>
      </c>
      <c r="AG37" s="98" t="str">
        <f t="shared" si="34"/>
        <v/>
      </c>
      <c r="AI37" s="99"/>
      <c r="AJ37" s="99"/>
      <c r="AK37" s="100"/>
      <c r="AN37" s="99"/>
      <c r="AO37" s="99"/>
      <c r="AP37" s="100"/>
    </row>
    <row r="38" spans="1:42" ht="17.5">
      <c r="A38" s="20"/>
      <c r="B38" s="20"/>
      <c r="C38" s="21"/>
      <c r="D38" s="114">
        <f t="shared" si="10"/>
        <v>0</v>
      </c>
      <c r="E38" s="20"/>
      <c r="F38" s="20"/>
      <c r="G38" s="114">
        <f t="shared" si="11"/>
        <v>0</v>
      </c>
      <c r="H38" s="20"/>
      <c r="I38" s="33">
        <f t="shared" si="12"/>
        <v>0</v>
      </c>
      <c r="J38" s="23"/>
      <c r="K38" s="117">
        <f t="shared" si="35"/>
        <v>0</v>
      </c>
      <c r="L38" s="118" t="str">
        <f t="shared" si="36"/>
        <v/>
      </c>
      <c r="M38" s="119" t="str">
        <f t="shared" si="37"/>
        <v/>
      </c>
      <c r="N38" s="120">
        <f t="shared" si="38"/>
        <v>0</v>
      </c>
      <c r="O38" s="119" t="e">
        <f>Table1[[#This Row],[Final Gross Profit]]-Table1[[#This Row],[Original Estimated Gr Profit %]]</f>
        <v>#VALUE!</v>
      </c>
      <c r="P38" s="119">
        <f t="shared" si="25"/>
        <v>0</v>
      </c>
      <c r="Q38" s="119" t="str">
        <f t="shared" si="26"/>
        <v/>
      </c>
      <c r="R38" s="34">
        <f t="shared" si="27"/>
        <v>0</v>
      </c>
      <c r="S38" s="24"/>
      <c r="T38" s="24"/>
      <c r="U38" s="124">
        <f t="shared" si="28"/>
        <v>0</v>
      </c>
      <c r="V38" s="125" t="str">
        <f t="shared" si="29"/>
        <v/>
      </c>
      <c r="W38" s="24"/>
      <c r="X38" s="24"/>
      <c r="Y38" s="24"/>
      <c r="Z38" s="25"/>
      <c r="AB38" s="94">
        <f>'Step 1. Employee List'!B28</f>
        <v>0</v>
      </c>
      <c r="AC38" s="95" t="str">
        <f t="shared" si="30"/>
        <v/>
      </c>
      <c r="AD38" s="96" t="str">
        <f t="shared" si="31"/>
        <v/>
      </c>
      <c r="AE38" s="95" t="str">
        <f t="shared" si="32"/>
        <v/>
      </c>
      <c r="AF38" s="97" t="str">
        <f t="shared" si="33"/>
        <v/>
      </c>
      <c r="AG38" s="98" t="str">
        <f t="shared" si="34"/>
        <v/>
      </c>
      <c r="AI38" s="99"/>
      <c r="AJ38" s="99"/>
      <c r="AK38" s="100"/>
      <c r="AN38" s="99"/>
      <c r="AO38" s="99"/>
      <c r="AP38" s="100"/>
    </row>
    <row r="39" spans="1:42" ht="17.5">
      <c r="A39" s="20"/>
      <c r="B39" s="20"/>
      <c r="C39" s="21"/>
      <c r="D39" s="114">
        <f t="shared" si="10"/>
        <v>0</v>
      </c>
      <c r="E39" s="20"/>
      <c r="F39" s="20"/>
      <c r="G39" s="114">
        <f t="shared" si="11"/>
        <v>0</v>
      </c>
      <c r="H39" s="20"/>
      <c r="I39" s="33">
        <f t="shared" si="12"/>
        <v>0</v>
      </c>
      <c r="J39" s="23"/>
      <c r="K39" s="117">
        <f t="shared" si="35"/>
        <v>0</v>
      </c>
      <c r="L39" s="118" t="str">
        <f t="shared" si="36"/>
        <v/>
      </c>
      <c r="M39" s="119" t="str">
        <f t="shared" si="37"/>
        <v/>
      </c>
      <c r="N39" s="120">
        <f t="shared" si="38"/>
        <v>0</v>
      </c>
      <c r="O39" s="119" t="e">
        <f>Table1[[#This Row],[Final Gross Profit]]-Table1[[#This Row],[Original Estimated Gr Profit %]]</f>
        <v>#VALUE!</v>
      </c>
      <c r="P39" s="119">
        <f t="shared" si="25"/>
        <v>0</v>
      </c>
      <c r="Q39" s="119" t="str">
        <f t="shared" si="26"/>
        <v/>
      </c>
      <c r="R39" s="34">
        <f t="shared" si="27"/>
        <v>0</v>
      </c>
      <c r="S39" s="24"/>
      <c r="T39" s="24"/>
      <c r="U39" s="124">
        <f t="shared" si="28"/>
        <v>0</v>
      </c>
      <c r="V39" s="125" t="str">
        <f t="shared" si="29"/>
        <v/>
      </c>
      <c r="W39" s="24"/>
      <c r="X39" s="24"/>
      <c r="Y39" s="24"/>
      <c r="Z39" s="25"/>
      <c r="AB39" s="94">
        <f>'Step 1. Employee List'!B29</f>
        <v>0</v>
      </c>
      <c r="AC39" s="95" t="str">
        <f t="shared" si="30"/>
        <v/>
      </c>
      <c r="AD39" s="96" t="str">
        <f t="shared" si="31"/>
        <v/>
      </c>
      <c r="AE39" s="95" t="str">
        <f t="shared" si="32"/>
        <v/>
      </c>
      <c r="AF39" s="97" t="str">
        <f t="shared" si="33"/>
        <v/>
      </c>
      <c r="AG39" s="98" t="str">
        <f t="shared" si="34"/>
        <v/>
      </c>
      <c r="AI39" s="99"/>
      <c r="AJ39" s="99"/>
      <c r="AK39" s="100"/>
      <c r="AN39" s="99"/>
      <c r="AO39" s="99"/>
      <c r="AP39" s="100"/>
    </row>
    <row r="40" spans="1:42" ht="17.5">
      <c r="A40" s="20"/>
      <c r="B40" s="20"/>
      <c r="C40" s="21"/>
      <c r="D40" s="114">
        <f t="shared" si="10"/>
        <v>0</v>
      </c>
      <c r="E40" s="20"/>
      <c r="F40" s="20"/>
      <c r="G40" s="114">
        <f t="shared" si="11"/>
        <v>0</v>
      </c>
      <c r="H40" s="20"/>
      <c r="I40" s="33">
        <f t="shared" si="12"/>
        <v>0</v>
      </c>
      <c r="J40" s="23"/>
      <c r="K40" s="117">
        <f t="shared" si="35"/>
        <v>0</v>
      </c>
      <c r="L40" s="118" t="str">
        <f t="shared" si="36"/>
        <v/>
      </c>
      <c r="M40" s="119" t="str">
        <f t="shared" si="37"/>
        <v/>
      </c>
      <c r="N40" s="120">
        <f t="shared" si="38"/>
        <v>0</v>
      </c>
      <c r="O40" s="119" t="e">
        <f>Table1[[#This Row],[Final Gross Profit]]-Table1[[#This Row],[Original Estimated Gr Profit %]]</f>
        <v>#VALUE!</v>
      </c>
      <c r="P40" s="119">
        <f t="shared" si="25"/>
        <v>0</v>
      </c>
      <c r="Q40" s="119" t="str">
        <f t="shared" si="26"/>
        <v/>
      </c>
      <c r="R40" s="34">
        <f t="shared" si="27"/>
        <v>0</v>
      </c>
      <c r="S40" s="24"/>
      <c r="T40" s="24"/>
      <c r="U40" s="124">
        <f t="shared" si="28"/>
        <v>0</v>
      </c>
      <c r="V40" s="125" t="str">
        <f t="shared" si="29"/>
        <v/>
      </c>
      <c r="W40" s="24"/>
      <c r="X40" s="24"/>
      <c r="Y40" s="24"/>
      <c r="Z40" s="25"/>
      <c r="AB40" s="94">
        <f>'Step 1. Employee List'!B30</f>
        <v>0</v>
      </c>
      <c r="AC40" s="95" t="str">
        <f t="shared" si="30"/>
        <v/>
      </c>
      <c r="AD40" s="96" t="str">
        <f t="shared" si="31"/>
        <v/>
      </c>
      <c r="AE40" s="95" t="str">
        <f t="shared" si="32"/>
        <v/>
      </c>
      <c r="AF40" s="97" t="str">
        <f t="shared" si="33"/>
        <v/>
      </c>
      <c r="AG40" s="98" t="str">
        <f t="shared" si="34"/>
        <v/>
      </c>
      <c r="AI40" s="99"/>
      <c r="AJ40" s="99"/>
      <c r="AK40" s="100"/>
      <c r="AN40" s="99"/>
      <c r="AO40" s="99"/>
      <c r="AP40" s="100"/>
    </row>
    <row r="41" spans="1:42" ht="17.5">
      <c r="A41" s="20"/>
      <c r="B41" s="20"/>
      <c r="C41" s="21"/>
      <c r="D41" s="114">
        <f t="shared" si="10"/>
        <v>0</v>
      </c>
      <c r="E41" s="20"/>
      <c r="F41" s="20"/>
      <c r="G41" s="114">
        <f t="shared" si="11"/>
        <v>0</v>
      </c>
      <c r="H41" s="20"/>
      <c r="I41" s="33">
        <f t="shared" si="12"/>
        <v>0</v>
      </c>
      <c r="J41" s="23"/>
      <c r="K41" s="117">
        <f t="shared" si="35"/>
        <v>0</v>
      </c>
      <c r="L41" s="118" t="str">
        <f t="shared" si="36"/>
        <v/>
      </c>
      <c r="M41" s="119" t="str">
        <f t="shared" si="37"/>
        <v/>
      </c>
      <c r="N41" s="120">
        <f t="shared" si="38"/>
        <v>0</v>
      </c>
      <c r="O41" s="119" t="e">
        <f>Table1[[#This Row],[Final Gross Profit]]-Table1[[#This Row],[Original Estimated Gr Profit %]]</f>
        <v>#VALUE!</v>
      </c>
      <c r="P41" s="119">
        <f t="shared" si="25"/>
        <v>0</v>
      </c>
      <c r="Q41" s="119" t="str">
        <f t="shared" si="26"/>
        <v/>
      </c>
      <c r="R41" s="34">
        <f t="shared" si="27"/>
        <v>0</v>
      </c>
      <c r="S41" s="24"/>
      <c r="T41" s="24"/>
      <c r="U41" s="124">
        <f t="shared" si="28"/>
        <v>0</v>
      </c>
      <c r="V41" s="125" t="str">
        <f t="shared" si="29"/>
        <v/>
      </c>
      <c r="W41" s="24"/>
      <c r="X41" s="24"/>
      <c r="Y41" s="24"/>
      <c r="Z41" s="25"/>
      <c r="AB41" s="94">
        <f>'Step 1. Employee List'!B31</f>
        <v>0</v>
      </c>
      <c r="AC41" s="95" t="str">
        <f t="shared" ref="AC41:AC43" si="39">IF(AB41=0,"",SUMIF(W$13:W$155,AB41,R$13:R$155))</f>
        <v/>
      </c>
      <c r="AD41" s="96" t="str">
        <f t="shared" ref="AD41:AD43" si="40">IFERROR(IF(AB41=0,"",AC41/AE41),"")</f>
        <v/>
      </c>
      <c r="AE41" s="95" t="str">
        <f t="shared" ref="AE41:AE43" si="41">IF(AB41=0,"",SUMIF(W$13:W$155,AB41,D$13:D$155))</f>
        <v/>
      </c>
      <c r="AF41" s="97" t="str">
        <f t="shared" ref="AF41:AF43" si="42">IF(AB41=0,"",IF(ISERROR(SUMIF(W$13:W$155,AB41,Z$13:Z$155)/COUNTIFS(W$13:W$156,AB41,Z$13:Z$156,"&gt;0")),"",SUMIF(W$13:W$155,AB41,Z$13:Z$155)/COUNTIFS(W$13:W$156,AB41,Z$13:Z$156,"&gt;0")))</f>
        <v/>
      </c>
      <c r="AG41" s="98" t="str">
        <f t="shared" ref="AG41:AG43" si="43">IFERROR(IF(AB41=0,"",AVERAGEIF(W$13:W$154,AB41,V$13:V$154)),0)</f>
        <v/>
      </c>
      <c r="AI41" s="99"/>
      <c r="AJ41" s="99"/>
      <c r="AK41" s="100"/>
      <c r="AN41" s="99"/>
      <c r="AO41" s="99"/>
      <c r="AP41" s="100"/>
    </row>
    <row r="42" spans="1:42" ht="17.5">
      <c r="A42" s="20"/>
      <c r="B42" s="20"/>
      <c r="C42" s="21"/>
      <c r="D42" s="114">
        <f t="shared" si="10"/>
        <v>0</v>
      </c>
      <c r="E42" s="20"/>
      <c r="F42" s="20"/>
      <c r="G42" s="114">
        <f t="shared" si="11"/>
        <v>0</v>
      </c>
      <c r="H42" s="20"/>
      <c r="I42" s="33">
        <f t="shared" si="12"/>
        <v>0</v>
      </c>
      <c r="J42" s="23"/>
      <c r="K42" s="117">
        <f t="shared" si="35"/>
        <v>0</v>
      </c>
      <c r="L42" s="118" t="str">
        <f t="shared" si="36"/>
        <v/>
      </c>
      <c r="M42" s="119" t="str">
        <f t="shared" si="37"/>
        <v/>
      </c>
      <c r="N42" s="120">
        <f t="shared" si="38"/>
        <v>0</v>
      </c>
      <c r="O42" s="119" t="e">
        <f>Table1[[#This Row],[Final Gross Profit]]-Table1[[#This Row],[Original Estimated Gr Profit %]]</f>
        <v>#VALUE!</v>
      </c>
      <c r="P42" s="119">
        <f t="shared" si="25"/>
        <v>0</v>
      </c>
      <c r="Q42" s="119" t="str">
        <f t="shared" si="26"/>
        <v/>
      </c>
      <c r="R42" s="34">
        <f t="shared" si="27"/>
        <v>0</v>
      </c>
      <c r="S42" s="24"/>
      <c r="T42" s="24"/>
      <c r="U42" s="124">
        <f t="shared" si="28"/>
        <v>0</v>
      </c>
      <c r="V42" s="125" t="str">
        <f t="shared" si="29"/>
        <v/>
      </c>
      <c r="W42" s="24"/>
      <c r="X42" s="24"/>
      <c r="Y42" s="24"/>
      <c r="Z42" s="25"/>
      <c r="AB42" s="94">
        <f>'Step 1. Employee List'!B32</f>
        <v>0</v>
      </c>
      <c r="AC42" s="95" t="str">
        <f t="shared" si="39"/>
        <v/>
      </c>
      <c r="AD42" s="96" t="str">
        <f t="shared" si="40"/>
        <v/>
      </c>
      <c r="AE42" s="95" t="str">
        <f t="shared" si="41"/>
        <v/>
      </c>
      <c r="AF42" s="97" t="str">
        <f t="shared" si="42"/>
        <v/>
      </c>
      <c r="AG42" s="98" t="str">
        <f t="shared" si="43"/>
        <v/>
      </c>
      <c r="AI42" s="99"/>
      <c r="AJ42" s="99"/>
      <c r="AK42" s="100"/>
      <c r="AN42" s="99"/>
      <c r="AO42" s="99"/>
      <c r="AP42" s="100"/>
    </row>
    <row r="43" spans="1:42" ht="17.5">
      <c r="A43" s="20"/>
      <c r="B43" s="20"/>
      <c r="C43" s="21"/>
      <c r="D43" s="114">
        <f t="shared" si="10"/>
        <v>0</v>
      </c>
      <c r="E43" s="20"/>
      <c r="F43" s="20"/>
      <c r="G43" s="114">
        <f t="shared" si="11"/>
        <v>0</v>
      </c>
      <c r="H43" s="20"/>
      <c r="I43" s="33">
        <f t="shared" si="12"/>
        <v>0</v>
      </c>
      <c r="J43" s="23"/>
      <c r="K43" s="117">
        <f t="shared" si="35"/>
        <v>0</v>
      </c>
      <c r="L43" s="118" t="str">
        <f t="shared" si="36"/>
        <v/>
      </c>
      <c r="M43" s="119" t="str">
        <f t="shared" si="37"/>
        <v/>
      </c>
      <c r="N43" s="120">
        <f t="shared" si="38"/>
        <v>0</v>
      </c>
      <c r="O43" s="119" t="e">
        <f>Table1[[#This Row],[Final Gross Profit]]-Table1[[#This Row],[Original Estimated Gr Profit %]]</f>
        <v>#VALUE!</v>
      </c>
      <c r="P43" s="119">
        <f t="shared" si="25"/>
        <v>0</v>
      </c>
      <c r="Q43" s="119" t="str">
        <f t="shared" si="26"/>
        <v/>
      </c>
      <c r="R43" s="34">
        <f t="shared" si="27"/>
        <v>0</v>
      </c>
      <c r="S43" s="24"/>
      <c r="T43" s="24"/>
      <c r="U43" s="124">
        <f t="shared" si="28"/>
        <v>0</v>
      </c>
      <c r="V43" s="125" t="str">
        <f t="shared" si="29"/>
        <v/>
      </c>
      <c r="W43" s="24"/>
      <c r="X43" s="24"/>
      <c r="Y43" s="24"/>
      <c r="Z43" s="25"/>
      <c r="AB43" s="94">
        <f>'Step 1. Employee List'!B33</f>
        <v>0</v>
      </c>
      <c r="AC43" s="95" t="str">
        <f t="shared" si="39"/>
        <v/>
      </c>
      <c r="AD43" s="96" t="str">
        <f t="shared" si="40"/>
        <v/>
      </c>
      <c r="AE43" s="95" t="str">
        <f t="shared" si="41"/>
        <v/>
      </c>
      <c r="AF43" s="97" t="str">
        <f t="shared" si="42"/>
        <v/>
      </c>
      <c r="AG43" s="98" t="str">
        <f t="shared" si="43"/>
        <v/>
      </c>
      <c r="AI43" s="99"/>
      <c r="AJ43" s="99"/>
      <c r="AK43" s="100"/>
      <c r="AN43" s="99"/>
      <c r="AO43" s="99"/>
      <c r="AP43" s="100"/>
    </row>
    <row r="44" spans="1:42" ht="15.5">
      <c r="A44" s="20"/>
      <c r="B44" s="20"/>
      <c r="C44" s="21"/>
      <c r="D44" s="114">
        <f t="shared" si="10"/>
        <v>0</v>
      </c>
      <c r="E44" s="20"/>
      <c r="F44" s="20"/>
      <c r="G44" s="114">
        <f t="shared" si="11"/>
        <v>0</v>
      </c>
      <c r="H44" s="20"/>
      <c r="I44" s="33">
        <f t="shared" si="12"/>
        <v>0</v>
      </c>
      <c r="J44" s="23"/>
      <c r="K44" s="117">
        <f t="shared" si="35"/>
        <v>0</v>
      </c>
      <c r="L44" s="118" t="str">
        <f t="shared" si="36"/>
        <v/>
      </c>
      <c r="M44" s="119" t="str">
        <f t="shared" si="37"/>
        <v/>
      </c>
      <c r="N44" s="120">
        <f t="shared" si="38"/>
        <v>0</v>
      </c>
      <c r="O44" s="119" t="e">
        <f>Table1[[#This Row],[Final Gross Profit]]-Table1[[#This Row],[Original Estimated Gr Profit %]]</f>
        <v>#VALUE!</v>
      </c>
      <c r="P44" s="119">
        <f t="shared" si="25"/>
        <v>0</v>
      </c>
      <c r="Q44" s="119" t="str">
        <f t="shared" si="26"/>
        <v/>
      </c>
      <c r="R44" s="34">
        <f t="shared" si="27"/>
        <v>0</v>
      </c>
      <c r="S44" s="24"/>
      <c r="T44" s="24"/>
      <c r="U44" s="124">
        <f t="shared" si="28"/>
        <v>0</v>
      </c>
      <c r="V44" s="125" t="str">
        <f t="shared" si="29"/>
        <v/>
      </c>
      <c r="W44" s="24"/>
      <c r="X44" s="24"/>
      <c r="Y44" s="24"/>
      <c r="Z44" s="25"/>
      <c r="AC44" s="99"/>
      <c r="AD44" s="99"/>
      <c r="AE44" s="99"/>
      <c r="AF44" s="100"/>
      <c r="AI44" s="99"/>
      <c r="AJ44" s="99"/>
      <c r="AK44" s="100"/>
      <c r="AN44" s="99"/>
      <c r="AO44" s="99"/>
      <c r="AP44" s="100"/>
    </row>
    <row r="45" spans="1:42" ht="15.5">
      <c r="A45" s="20"/>
      <c r="B45" s="20"/>
      <c r="C45" s="21"/>
      <c r="D45" s="114">
        <f t="shared" si="10"/>
        <v>0</v>
      </c>
      <c r="E45" s="20"/>
      <c r="F45" s="20"/>
      <c r="G45" s="114">
        <f t="shared" si="11"/>
        <v>0</v>
      </c>
      <c r="H45" s="20"/>
      <c r="I45" s="33">
        <f t="shared" si="12"/>
        <v>0</v>
      </c>
      <c r="J45" s="23"/>
      <c r="K45" s="117">
        <f t="shared" si="35"/>
        <v>0</v>
      </c>
      <c r="L45" s="118" t="str">
        <f t="shared" si="36"/>
        <v/>
      </c>
      <c r="M45" s="119" t="str">
        <f t="shared" si="37"/>
        <v/>
      </c>
      <c r="N45" s="120">
        <f t="shared" si="38"/>
        <v>0</v>
      </c>
      <c r="O45" s="119" t="e">
        <f>Table1[[#This Row],[Final Gross Profit]]-Table1[[#This Row],[Original Estimated Gr Profit %]]</f>
        <v>#VALUE!</v>
      </c>
      <c r="P45" s="119">
        <f t="shared" si="25"/>
        <v>0</v>
      </c>
      <c r="Q45" s="119" t="str">
        <f t="shared" si="26"/>
        <v/>
      </c>
      <c r="R45" s="34">
        <f t="shared" si="27"/>
        <v>0</v>
      </c>
      <c r="S45" s="24"/>
      <c r="T45" s="24"/>
      <c r="U45" s="124">
        <f t="shared" si="28"/>
        <v>0</v>
      </c>
      <c r="V45" s="125" t="str">
        <f t="shared" si="29"/>
        <v/>
      </c>
      <c r="W45" s="24"/>
      <c r="X45" s="24"/>
      <c r="Y45" s="24"/>
      <c r="Z45" s="25"/>
      <c r="AC45" s="99"/>
      <c r="AD45" s="99"/>
      <c r="AE45" s="99"/>
      <c r="AF45" s="100"/>
      <c r="AI45" s="99"/>
      <c r="AJ45" s="99"/>
      <c r="AK45" s="100"/>
      <c r="AN45" s="99"/>
      <c r="AO45" s="99"/>
      <c r="AP45" s="100"/>
    </row>
    <row r="46" spans="1:42" ht="15.5">
      <c r="A46" s="20"/>
      <c r="B46" s="20"/>
      <c r="C46" s="21"/>
      <c r="D46" s="114">
        <f t="shared" si="10"/>
        <v>0</v>
      </c>
      <c r="E46" s="20"/>
      <c r="F46" s="20"/>
      <c r="G46" s="114">
        <f t="shared" si="11"/>
        <v>0</v>
      </c>
      <c r="H46" s="20"/>
      <c r="I46" s="33">
        <f t="shared" si="12"/>
        <v>0</v>
      </c>
      <c r="J46" s="23"/>
      <c r="K46" s="117">
        <f t="shared" si="35"/>
        <v>0</v>
      </c>
      <c r="L46" s="118" t="str">
        <f t="shared" si="36"/>
        <v/>
      </c>
      <c r="M46" s="119" t="str">
        <f t="shared" si="37"/>
        <v/>
      </c>
      <c r="N46" s="120">
        <f t="shared" si="38"/>
        <v>0</v>
      </c>
      <c r="O46" s="119" t="e">
        <f>Table1[[#This Row],[Final Gross Profit]]-Table1[[#This Row],[Original Estimated Gr Profit %]]</f>
        <v>#VALUE!</v>
      </c>
      <c r="P46" s="119">
        <f t="shared" si="25"/>
        <v>0</v>
      </c>
      <c r="Q46" s="119" t="str">
        <f t="shared" si="26"/>
        <v/>
      </c>
      <c r="R46" s="34">
        <f t="shared" si="27"/>
        <v>0</v>
      </c>
      <c r="S46" s="24"/>
      <c r="T46" s="24"/>
      <c r="U46" s="124">
        <f t="shared" si="28"/>
        <v>0</v>
      </c>
      <c r="V46" s="125" t="str">
        <f t="shared" si="29"/>
        <v/>
      </c>
      <c r="W46" s="24"/>
      <c r="X46" s="24"/>
      <c r="Y46" s="24"/>
      <c r="Z46" s="25"/>
      <c r="AB46" s="101" t="s">
        <v>78</v>
      </c>
      <c r="AC46" s="102"/>
      <c r="AD46" s="102"/>
      <c r="AE46" s="102"/>
      <c r="AF46" s="102"/>
      <c r="AG46" s="103"/>
      <c r="AI46" s="99"/>
      <c r="AJ46" s="99"/>
      <c r="AK46" s="100"/>
      <c r="AN46" s="99"/>
      <c r="AO46" s="99"/>
      <c r="AP46" s="100"/>
    </row>
    <row r="47" spans="1:42" ht="17.5">
      <c r="A47" s="20"/>
      <c r="B47" s="20"/>
      <c r="C47" s="21"/>
      <c r="D47" s="114">
        <f t="shared" si="10"/>
        <v>0</v>
      </c>
      <c r="E47" s="20"/>
      <c r="F47" s="20"/>
      <c r="G47" s="114">
        <f t="shared" si="11"/>
        <v>0</v>
      </c>
      <c r="H47" s="20"/>
      <c r="I47" s="33">
        <f t="shared" si="12"/>
        <v>0</v>
      </c>
      <c r="J47" s="23"/>
      <c r="K47" s="117">
        <f t="shared" si="35"/>
        <v>0</v>
      </c>
      <c r="L47" s="118" t="str">
        <f t="shared" si="36"/>
        <v/>
      </c>
      <c r="M47" s="119" t="str">
        <f t="shared" si="37"/>
        <v/>
      </c>
      <c r="N47" s="120">
        <f t="shared" si="38"/>
        <v>0</v>
      </c>
      <c r="O47" s="119" t="e">
        <f>Table1[[#This Row],[Final Gross Profit]]-Table1[[#This Row],[Original Estimated Gr Profit %]]</f>
        <v>#VALUE!</v>
      </c>
      <c r="P47" s="119">
        <f t="shared" si="25"/>
        <v>0</v>
      </c>
      <c r="Q47" s="119" t="str">
        <f t="shared" si="26"/>
        <v/>
      </c>
      <c r="R47" s="34">
        <f t="shared" si="27"/>
        <v>0</v>
      </c>
      <c r="S47" s="24"/>
      <c r="T47" s="24"/>
      <c r="U47" s="124">
        <f t="shared" si="28"/>
        <v>0</v>
      </c>
      <c r="V47" s="125" t="str">
        <f t="shared" si="29"/>
        <v/>
      </c>
      <c r="W47" s="24"/>
      <c r="X47" s="24"/>
      <c r="Y47" s="24"/>
      <c r="Z47" s="25"/>
      <c r="AB47" s="94">
        <f>'Step 1. Employee List'!B36</f>
        <v>0</v>
      </c>
      <c r="AC47" s="95" t="str">
        <f>IF(AB47=0,"",SUMIF(X$13:X$155,AB47,R$13:R$155))</f>
        <v/>
      </c>
      <c r="AD47" s="96" t="str">
        <f>IFERROR(IF(AB47=0,"",AC47/AE47),"")</f>
        <v/>
      </c>
      <c r="AE47" s="95" t="str">
        <f>IF(AB47=0,"",SUMIF(X$13:X$155,AB47,D$13:D$155))</f>
        <v/>
      </c>
      <c r="AF47" s="97" t="str">
        <f>IF(AB47=0,"",IF(ISERROR(SUMIF(X$13:X$155,AB47,Z$13:Z$155)/COUNTIFS(X$13:X$156,AB47,Z$13:Z$156,"&gt;0")),"",SUMIF(X$13:X$155,AB47,Z$13:Z$155)/COUNTIFS(X$13:X$156,AB47,Z$13:Z$156,"&gt;0")))</f>
        <v/>
      </c>
      <c r="AG47" s="98" t="str">
        <f>IFERROR(IF(AB47=0,"",AVERAGEIF(X$13:X$154,AB47,V$13:V$154)),0)</f>
        <v/>
      </c>
      <c r="AI47" s="99"/>
      <c r="AJ47" s="99"/>
      <c r="AK47" s="100"/>
      <c r="AN47" s="99"/>
      <c r="AO47" s="99"/>
      <c r="AP47" s="100"/>
    </row>
    <row r="48" spans="1:42" ht="17.5">
      <c r="A48" s="20"/>
      <c r="B48" s="20"/>
      <c r="C48" s="21"/>
      <c r="D48" s="114">
        <f t="shared" si="10"/>
        <v>0</v>
      </c>
      <c r="E48" s="20"/>
      <c r="F48" s="20"/>
      <c r="G48" s="114">
        <f t="shared" si="11"/>
        <v>0</v>
      </c>
      <c r="H48" s="20"/>
      <c r="I48" s="33">
        <f t="shared" si="12"/>
        <v>0</v>
      </c>
      <c r="J48" s="23"/>
      <c r="K48" s="117">
        <f t="shared" si="35"/>
        <v>0</v>
      </c>
      <c r="L48" s="118" t="str">
        <f t="shared" si="36"/>
        <v/>
      </c>
      <c r="M48" s="119" t="str">
        <f t="shared" si="37"/>
        <v/>
      </c>
      <c r="N48" s="120">
        <f t="shared" si="38"/>
        <v>0</v>
      </c>
      <c r="O48" s="119" t="e">
        <f>Table1[[#This Row],[Final Gross Profit]]-Table1[[#This Row],[Original Estimated Gr Profit %]]</f>
        <v>#VALUE!</v>
      </c>
      <c r="P48" s="119">
        <f t="shared" si="25"/>
        <v>0</v>
      </c>
      <c r="Q48" s="119" t="str">
        <f t="shared" si="26"/>
        <v/>
      </c>
      <c r="R48" s="34">
        <f t="shared" si="27"/>
        <v>0</v>
      </c>
      <c r="S48" s="24"/>
      <c r="T48" s="24"/>
      <c r="U48" s="124">
        <f t="shared" si="28"/>
        <v>0</v>
      </c>
      <c r="V48" s="125" t="str">
        <f t="shared" si="29"/>
        <v/>
      </c>
      <c r="W48" s="24"/>
      <c r="X48" s="24"/>
      <c r="Y48" s="24"/>
      <c r="Z48" s="25"/>
      <c r="AB48" s="94">
        <f>'Step 1. Employee List'!B37</f>
        <v>0</v>
      </c>
      <c r="AC48" s="95" t="str">
        <f t="shared" ref="AC48:AC57" si="44">IF(AB48=0,"",SUMIF(X$13:X$155,AB48,R$13:R$155))</f>
        <v/>
      </c>
      <c r="AD48" s="96" t="str">
        <f t="shared" ref="AD48:AD57" si="45">IFERROR(IF(AB48=0,"",AC48/AE48),"")</f>
        <v/>
      </c>
      <c r="AE48" s="95" t="str">
        <f t="shared" ref="AE48:AE57" si="46">IF(AB48=0,"",SUMIF(X$13:X$155,AB48,D$13:D$155))</f>
        <v/>
      </c>
      <c r="AF48" s="97" t="str">
        <f t="shared" ref="AF48:AF57" si="47">IF(AB48=0,"",IF(ISERROR(SUMIF(X$13:X$155,AB48,Z$13:Z$155)/COUNTIFS(X$13:X$156,AB48,Z$13:Z$156,"&gt;0")),"",SUMIF(X$13:X$155,AB48,Z$13:Z$155)/COUNTIFS(X$13:X$156,AB48,Z$13:Z$156,"&gt;0")))</f>
        <v/>
      </c>
      <c r="AG48" s="98" t="str">
        <f t="shared" ref="AG48:AG57" si="48">IFERROR(IF(AB48=0,"",AVERAGEIF(X$13:X$154,AB48,V$13:V$154)),0)</f>
        <v/>
      </c>
      <c r="AI48" s="99"/>
      <c r="AJ48" s="99"/>
      <c r="AK48" s="100"/>
      <c r="AN48" s="99"/>
      <c r="AO48" s="99"/>
      <c r="AP48" s="100"/>
    </row>
    <row r="49" spans="1:42" ht="17.5">
      <c r="A49" s="20"/>
      <c r="B49" s="20"/>
      <c r="C49" s="21"/>
      <c r="D49" s="114">
        <f t="shared" si="10"/>
        <v>0</v>
      </c>
      <c r="E49" s="20"/>
      <c r="F49" s="20"/>
      <c r="G49" s="114">
        <f t="shared" si="11"/>
        <v>0</v>
      </c>
      <c r="H49" s="20"/>
      <c r="I49" s="33">
        <f t="shared" si="12"/>
        <v>0</v>
      </c>
      <c r="J49" s="23"/>
      <c r="K49" s="117">
        <f t="shared" si="35"/>
        <v>0</v>
      </c>
      <c r="L49" s="118" t="str">
        <f t="shared" si="36"/>
        <v/>
      </c>
      <c r="M49" s="119" t="str">
        <f t="shared" si="37"/>
        <v/>
      </c>
      <c r="N49" s="120">
        <f t="shared" si="38"/>
        <v>0</v>
      </c>
      <c r="O49" s="119" t="e">
        <f>Table1[[#This Row],[Final Gross Profit]]-Table1[[#This Row],[Original Estimated Gr Profit %]]</f>
        <v>#VALUE!</v>
      </c>
      <c r="P49" s="119">
        <f t="shared" si="25"/>
        <v>0</v>
      </c>
      <c r="Q49" s="119" t="str">
        <f t="shared" si="26"/>
        <v/>
      </c>
      <c r="R49" s="34">
        <f t="shared" si="27"/>
        <v>0</v>
      </c>
      <c r="S49" s="24"/>
      <c r="T49" s="24"/>
      <c r="U49" s="124">
        <f t="shared" si="28"/>
        <v>0</v>
      </c>
      <c r="V49" s="125" t="str">
        <f t="shared" si="29"/>
        <v/>
      </c>
      <c r="W49" s="24"/>
      <c r="X49" s="24"/>
      <c r="Y49" s="24"/>
      <c r="Z49" s="25"/>
      <c r="AB49" s="94">
        <f>'Step 1. Employee List'!B38</f>
        <v>0</v>
      </c>
      <c r="AC49" s="95" t="str">
        <f t="shared" si="44"/>
        <v/>
      </c>
      <c r="AD49" s="96" t="str">
        <f t="shared" si="45"/>
        <v/>
      </c>
      <c r="AE49" s="95" t="str">
        <f t="shared" si="46"/>
        <v/>
      </c>
      <c r="AF49" s="97" t="str">
        <f t="shared" si="47"/>
        <v/>
      </c>
      <c r="AG49" s="98" t="str">
        <f t="shared" si="48"/>
        <v/>
      </c>
      <c r="AI49" s="99"/>
      <c r="AJ49" s="99"/>
      <c r="AK49" s="100"/>
      <c r="AN49" s="99"/>
      <c r="AO49" s="99"/>
      <c r="AP49" s="100"/>
    </row>
    <row r="50" spans="1:42" ht="17.5">
      <c r="A50" s="20"/>
      <c r="B50" s="20"/>
      <c r="C50" s="21"/>
      <c r="D50" s="114">
        <f t="shared" si="10"/>
        <v>0</v>
      </c>
      <c r="E50" s="20"/>
      <c r="F50" s="20"/>
      <c r="G50" s="114">
        <f t="shared" si="11"/>
        <v>0</v>
      </c>
      <c r="H50" s="20"/>
      <c r="I50" s="33">
        <f t="shared" si="12"/>
        <v>0</v>
      </c>
      <c r="J50" s="23"/>
      <c r="K50" s="117">
        <f t="shared" si="35"/>
        <v>0</v>
      </c>
      <c r="L50" s="118" t="str">
        <f t="shared" si="36"/>
        <v/>
      </c>
      <c r="M50" s="119" t="str">
        <f t="shared" si="37"/>
        <v/>
      </c>
      <c r="N50" s="120">
        <f t="shared" si="38"/>
        <v>0</v>
      </c>
      <c r="O50" s="119" t="e">
        <f>Table1[[#This Row],[Final Gross Profit]]-Table1[[#This Row],[Original Estimated Gr Profit %]]</f>
        <v>#VALUE!</v>
      </c>
      <c r="P50" s="119">
        <f t="shared" si="25"/>
        <v>0</v>
      </c>
      <c r="Q50" s="119" t="str">
        <f t="shared" si="26"/>
        <v/>
      </c>
      <c r="R50" s="34">
        <f t="shared" si="27"/>
        <v>0</v>
      </c>
      <c r="S50" s="24"/>
      <c r="T50" s="24"/>
      <c r="U50" s="124">
        <f t="shared" si="28"/>
        <v>0</v>
      </c>
      <c r="V50" s="125" t="str">
        <f t="shared" si="29"/>
        <v/>
      </c>
      <c r="W50" s="24"/>
      <c r="X50" s="24"/>
      <c r="Y50" s="24"/>
      <c r="Z50" s="25"/>
      <c r="AB50" s="94">
        <f>'Step 1. Employee List'!B39</f>
        <v>0</v>
      </c>
      <c r="AC50" s="95" t="str">
        <f t="shared" si="44"/>
        <v/>
      </c>
      <c r="AD50" s="96" t="str">
        <f t="shared" si="45"/>
        <v/>
      </c>
      <c r="AE50" s="95" t="str">
        <f t="shared" si="46"/>
        <v/>
      </c>
      <c r="AF50" s="97" t="str">
        <f t="shared" si="47"/>
        <v/>
      </c>
      <c r="AG50" s="98" t="str">
        <f t="shared" si="48"/>
        <v/>
      </c>
      <c r="AI50" s="99"/>
      <c r="AJ50" s="99"/>
      <c r="AK50" s="100"/>
      <c r="AN50" s="99"/>
      <c r="AO50" s="99"/>
      <c r="AP50" s="100"/>
    </row>
    <row r="51" spans="1:42" ht="17.5">
      <c r="A51" s="20"/>
      <c r="B51" s="20"/>
      <c r="C51" s="21"/>
      <c r="D51" s="114">
        <f t="shared" si="10"/>
        <v>0</v>
      </c>
      <c r="E51" s="20"/>
      <c r="F51" s="20"/>
      <c r="G51" s="114">
        <f t="shared" si="11"/>
        <v>0</v>
      </c>
      <c r="H51" s="20"/>
      <c r="I51" s="33">
        <f t="shared" si="12"/>
        <v>0</v>
      </c>
      <c r="J51" s="23"/>
      <c r="K51" s="117">
        <f t="shared" si="35"/>
        <v>0</v>
      </c>
      <c r="L51" s="118" t="str">
        <f t="shared" si="36"/>
        <v/>
      </c>
      <c r="M51" s="119" t="str">
        <f t="shared" si="37"/>
        <v/>
      </c>
      <c r="N51" s="120">
        <f t="shared" si="38"/>
        <v>0</v>
      </c>
      <c r="O51" s="119" t="e">
        <f>Table1[[#This Row],[Final Gross Profit]]-Table1[[#This Row],[Original Estimated Gr Profit %]]</f>
        <v>#VALUE!</v>
      </c>
      <c r="P51" s="119">
        <f t="shared" si="25"/>
        <v>0</v>
      </c>
      <c r="Q51" s="119" t="str">
        <f t="shared" si="26"/>
        <v/>
      </c>
      <c r="R51" s="34">
        <f t="shared" si="27"/>
        <v>0</v>
      </c>
      <c r="S51" s="24"/>
      <c r="T51" s="24"/>
      <c r="U51" s="124">
        <f t="shared" si="28"/>
        <v>0</v>
      </c>
      <c r="V51" s="125" t="str">
        <f t="shared" si="29"/>
        <v/>
      </c>
      <c r="W51" s="24"/>
      <c r="X51" s="24"/>
      <c r="Y51" s="24"/>
      <c r="Z51" s="25"/>
      <c r="AB51" s="94">
        <f>'Step 1. Employee List'!B40</f>
        <v>0</v>
      </c>
      <c r="AC51" s="95" t="str">
        <f t="shared" si="44"/>
        <v/>
      </c>
      <c r="AD51" s="96" t="str">
        <f t="shared" si="45"/>
        <v/>
      </c>
      <c r="AE51" s="95" t="str">
        <f t="shared" si="46"/>
        <v/>
      </c>
      <c r="AF51" s="97" t="str">
        <f t="shared" si="47"/>
        <v/>
      </c>
      <c r="AG51" s="98" t="str">
        <f t="shared" si="48"/>
        <v/>
      </c>
      <c r="AI51" s="99"/>
      <c r="AJ51" s="99"/>
      <c r="AK51" s="100"/>
      <c r="AN51" s="99"/>
      <c r="AO51" s="99"/>
      <c r="AP51" s="100"/>
    </row>
    <row r="52" spans="1:42" ht="17.5">
      <c r="A52" s="20"/>
      <c r="B52" s="20"/>
      <c r="C52" s="21"/>
      <c r="D52" s="114">
        <f t="shared" si="10"/>
        <v>0</v>
      </c>
      <c r="E52" s="20"/>
      <c r="F52" s="20"/>
      <c r="G52" s="114">
        <f t="shared" si="11"/>
        <v>0</v>
      </c>
      <c r="H52" s="20"/>
      <c r="I52" s="33">
        <f t="shared" si="12"/>
        <v>0</v>
      </c>
      <c r="J52" s="23"/>
      <c r="K52" s="117">
        <f t="shared" si="35"/>
        <v>0</v>
      </c>
      <c r="L52" s="118" t="str">
        <f t="shared" si="36"/>
        <v/>
      </c>
      <c r="M52" s="119" t="str">
        <f t="shared" si="37"/>
        <v/>
      </c>
      <c r="N52" s="120">
        <f t="shared" si="38"/>
        <v>0</v>
      </c>
      <c r="O52" s="119" t="e">
        <f>Table1[[#This Row],[Final Gross Profit]]-Table1[[#This Row],[Original Estimated Gr Profit %]]</f>
        <v>#VALUE!</v>
      </c>
      <c r="P52" s="119">
        <f t="shared" si="25"/>
        <v>0</v>
      </c>
      <c r="Q52" s="119" t="str">
        <f t="shared" si="26"/>
        <v/>
      </c>
      <c r="R52" s="34">
        <f t="shared" si="27"/>
        <v>0</v>
      </c>
      <c r="S52" s="24"/>
      <c r="T52" s="24"/>
      <c r="U52" s="124">
        <f t="shared" si="28"/>
        <v>0</v>
      </c>
      <c r="V52" s="125" t="str">
        <f t="shared" si="29"/>
        <v/>
      </c>
      <c r="W52" s="24"/>
      <c r="X52" s="24"/>
      <c r="Y52" s="24"/>
      <c r="Z52" s="25"/>
      <c r="AB52" s="94">
        <f>'Step 1. Employee List'!B41</f>
        <v>0</v>
      </c>
      <c r="AC52" s="95" t="str">
        <f t="shared" si="44"/>
        <v/>
      </c>
      <c r="AD52" s="96" t="str">
        <f t="shared" si="45"/>
        <v/>
      </c>
      <c r="AE52" s="95" t="str">
        <f t="shared" si="46"/>
        <v/>
      </c>
      <c r="AF52" s="97" t="str">
        <f t="shared" si="47"/>
        <v/>
      </c>
      <c r="AG52" s="98" t="str">
        <f t="shared" si="48"/>
        <v/>
      </c>
      <c r="AI52" s="99"/>
      <c r="AJ52" s="99"/>
      <c r="AK52" s="100"/>
      <c r="AN52" s="99"/>
      <c r="AO52" s="99"/>
      <c r="AP52" s="100"/>
    </row>
    <row r="53" spans="1:42" ht="17.5">
      <c r="A53" s="20"/>
      <c r="B53" s="20"/>
      <c r="C53" s="21"/>
      <c r="D53" s="114">
        <f t="shared" si="10"/>
        <v>0</v>
      </c>
      <c r="E53" s="20"/>
      <c r="F53" s="20"/>
      <c r="G53" s="114">
        <f t="shared" si="11"/>
        <v>0</v>
      </c>
      <c r="H53" s="20"/>
      <c r="I53" s="33">
        <f t="shared" si="12"/>
        <v>0</v>
      </c>
      <c r="J53" s="23"/>
      <c r="K53" s="117">
        <f t="shared" si="35"/>
        <v>0</v>
      </c>
      <c r="L53" s="118" t="str">
        <f t="shared" si="36"/>
        <v/>
      </c>
      <c r="M53" s="119" t="str">
        <f t="shared" si="37"/>
        <v/>
      </c>
      <c r="N53" s="120">
        <f t="shared" si="38"/>
        <v>0</v>
      </c>
      <c r="O53" s="119" t="e">
        <f>Table1[[#This Row],[Final Gross Profit]]-Table1[[#This Row],[Original Estimated Gr Profit %]]</f>
        <v>#VALUE!</v>
      </c>
      <c r="P53" s="119">
        <f t="shared" si="25"/>
        <v>0</v>
      </c>
      <c r="Q53" s="119" t="str">
        <f t="shared" si="26"/>
        <v/>
      </c>
      <c r="R53" s="34">
        <f t="shared" si="27"/>
        <v>0</v>
      </c>
      <c r="S53" s="24"/>
      <c r="T53" s="24"/>
      <c r="U53" s="124">
        <f t="shared" si="28"/>
        <v>0</v>
      </c>
      <c r="V53" s="125" t="str">
        <f t="shared" si="29"/>
        <v/>
      </c>
      <c r="W53" s="24"/>
      <c r="X53" s="24"/>
      <c r="Y53" s="24"/>
      <c r="Z53" s="25"/>
      <c r="AB53" s="94">
        <f>'Step 1. Employee List'!B42</f>
        <v>0</v>
      </c>
      <c r="AC53" s="95" t="str">
        <f t="shared" si="44"/>
        <v/>
      </c>
      <c r="AD53" s="96" t="str">
        <f t="shared" si="45"/>
        <v/>
      </c>
      <c r="AE53" s="95" t="str">
        <f t="shared" si="46"/>
        <v/>
      </c>
      <c r="AF53" s="97" t="str">
        <f t="shared" si="47"/>
        <v/>
      </c>
      <c r="AG53" s="98" t="str">
        <f t="shared" si="48"/>
        <v/>
      </c>
      <c r="AI53" s="99"/>
      <c r="AJ53" s="99"/>
      <c r="AK53" s="100"/>
      <c r="AN53" s="99"/>
      <c r="AO53" s="99"/>
      <c r="AP53" s="100"/>
    </row>
    <row r="54" spans="1:42" ht="17.5">
      <c r="A54" s="20"/>
      <c r="B54" s="20"/>
      <c r="C54" s="21"/>
      <c r="D54" s="114">
        <f t="shared" si="10"/>
        <v>0</v>
      </c>
      <c r="E54" s="20"/>
      <c r="F54" s="20"/>
      <c r="G54" s="114">
        <f t="shared" si="11"/>
        <v>0</v>
      </c>
      <c r="H54" s="20"/>
      <c r="I54" s="33">
        <f t="shared" si="12"/>
        <v>0</v>
      </c>
      <c r="J54" s="23"/>
      <c r="K54" s="117">
        <f t="shared" si="35"/>
        <v>0</v>
      </c>
      <c r="L54" s="118" t="str">
        <f t="shared" si="36"/>
        <v/>
      </c>
      <c r="M54" s="119" t="str">
        <f t="shared" si="37"/>
        <v/>
      </c>
      <c r="N54" s="120">
        <f t="shared" si="38"/>
        <v>0</v>
      </c>
      <c r="O54" s="119" t="e">
        <f>Table1[[#This Row],[Final Gross Profit]]-Table1[[#This Row],[Original Estimated Gr Profit %]]</f>
        <v>#VALUE!</v>
      </c>
      <c r="P54" s="119">
        <f t="shared" si="25"/>
        <v>0</v>
      </c>
      <c r="Q54" s="119" t="str">
        <f t="shared" si="26"/>
        <v/>
      </c>
      <c r="R54" s="34">
        <f t="shared" si="27"/>
        <v>0</v>
      </c>
      <c r="S54" s="24"/>
      <c r="T54" s="24"/>
      <c r="U54" s="124">
        <f t="shared" si="28"/>
        <v>0</v>
      </c>
      <c r="V54" s="125" t="str">
        <f t="shared" si="29"/>
        <v/>
      </c>
      <c r="W54" s="24"/>
      <c r="X54" s="24"/>
      <c r="Y54" s="24"/>
      <c r="Z54" s="25"/>
      <c r="AB54" s="94">
        <f>'Step 1. Employee List'!B43</f>
        <v>0</v>
      </c>
      <c r="AC54" s="95" t="str">
        <f t="shared" si="44"/>
        <v/>
      </c>
      <c r="AD54" s="96" t="str">
        <f t="shared" si="45"/>
        <v/>
      </c>
      <c r="AE54" s="95" t="str">
        <f t="shared" si="46"/>
        <v/>
      </c>
      <c r="AF54" s="97" t="str">
        <f t="shared" si="47"/>
        <v/>
      </c>
      <c r="AG54" s="98" t="str">
        <f t="shared" si="48"/>
        <v/>
      </c>
      <c r="AI54" s="99"/>
      <c r="AJ54" s="99"/>
      <c r="AK54" s="100"/>
      <c r="AN54" s="99"/>
      <c r="AO54" s="99"/>
      <c r="AP54" s="100"/>
    </row>
    <row r="55" spans="1:42" ht="17.5">
      <c r="A55" s="20"/>
      <c r="B55" s="20"/>
      <c r="C55" s="21"/>
      <c r="D55" s="114">
        <f t="shared" si="10"/>
        <v>0</v>
      </c>
      <c r="E55" s="20"/>
      <c r="F55" s="20"/>
      <c r="G55" s="114">
        <f t="shared" si="11"/>
        <v>0</v>
      </c>
      <c r="H55" s="20"/>
      <c r="I55" s="33">
        <f t="shared" si="12"/>
        <v>0</v>
      </c>
      <c r="J55" s="23"/>
      <c r="K55" s="117">
        <f t="shared" si="35"/>
        <v>0</v>
      </c>
      <c r="L55" s="118" t="str">
        <f t="shared" si="36"/>
        <v/>
      </c>
      <c r="M55" s="119" t="str">
        <f t="shared" si="37"/>
        <v/>
      </c>
      <c r="N55" s="120">
        <f t="shared" si="38"/>
        <v>0</v>
      </c>
      <c r="O55" s="119" t="e">
        <f>Table1[[#This Row],[Final Gross Profit]]-Table1[[#This Row],[Original Estimated Gr Profit %]]</f>
        <v>#VALUE!</v>
      </c>
      <c r="P55" s="119">
        <f t="shared" si="25"/>
        <v>0</v>
      </c>
      <c r="Q55" s="119" t="str">
        <f t="shared" si="26"/>
        <v/>
      </c>
      <c r="R55" s="34">
        <f t="shared" si="27"/>
        <v>0</v>
      </c>
      <c r="S55" s="24"/>
      <c r="T55" s="24"/>
      <c r="U55" s="124">
        <f t="shared" si="28"/>
        <v>0</v>
      </c>
      <c r="V55" s="125" t="str">
        <f t="shared" si="29"/>
        <v/>
      </c>
      <c r="W55" s="24"/>
      <c r="X55" s="24"/>
      <c r="Y55" s="24"/>
      <c r="Z55" s="25"/>
      <c r="AB55" s="94">
        <f>'Step 1. Employee List'!B44</f>
        <v>0</v>
      </c>
      <c r="AC55" s="95" t="str">
        <f t="shared" si="44"/>
        <v/>
      </c>
      <c r="AD55" s="96" t="str">
        <f t="shared" si="45"/>
        <v/>
      </c>
      <c r="AE55" s="95" t="str">
        <f t="shared" si="46"/>
        <v/>
      </c>
      <c r="AF55" s="97" t="str">
        <f t="shared" si="47"/>
        <v/>
      </c>
      <c r="AG55" s="98" t="str">
        <f t="shared" si="48"/>
        <v/>
      </c>
      <c r="AI55" s="99"/>
      <c r="AJ55" s="99"/>
      <c r="AK55" s="100"/>
      <c r="AN55" s="99"/>
      <c r="AO55" s="99"/>
      <c r="AP55" s="100"/>
    </row>
    <row r="56" spans="1:42" ht="17.5">
      <c r="A56" s="20"/>
      <c r="B56" s="20"/>
      <c r="C56" s="21"/>
      <c r="D56" s="114">
        <f t="shared" si="10"/>
        <v>0</v>
      </c>
      <c r="E56" s="20"/>
      <c r="F56" s="20"/>
      <c r="G56" s="114">
        <f t="shared" si="11"/>
        <v>0</v>
      </c>
      <c r="H56" s="20"/>
      <c r="I56" s="33">
        <f t="shared" si="12"/>
        <v>0</v>
      </c>
      <c r="J56" s="23"/>
      <c r="K56" s="117">
        <f t="shared" si="35"/>
        <v>0</v>
      </c>
      <c r="L56" s="118" t="str">
        <f t="shared" si="36"/>
        <v/>
      </c>
      <c r="M56" s="119" t="str">
        <f t="shared" si="37"/>
        <v/>
      </c>
      <c r="N56" s="120">
        <f t="shared" si="38"/>
        <v>0</v>
      </c>
      <c r="O56" s="119" t="e">
        <f>Table1[[#This Row],[Final Gross Profit]]-Table1[[#This Row],[Original Estimated Gr Profit %]]</f>
        <v>#VALUE!</v>
      </c>
      <c r="P56" s="119">
        <f t="shared" si="25"/>
        <v>0</v>
      </c>
      <c r="Q56" s="119" t="str">
        <f t="shared" si="26"/>
        <v/>
      </c>
      <c r="R56" s="34">
        <f t="shared" si="27"/>
        <v>0</v>
      </c>
      <c r="S56" s="24"/>
      <c r="T56" s="24"/>
      <c r="U56" s="124">
        <f t="shared" si="28"/>
        <v>0</v>
      </c>
      <c r="V56" s="125" t="str">
        <f t="shared" si="29"/>
        <v/>
      </c>
      <c r="W56" s="24"/>
      <c r="X56" s="24"/>
      <c r="Y56" s="24"/>
      <c r="Z56" s="25"/>
      <c r="AB56" s="94">
        <f>'Step 1. Employee List'!B45</f>
        <v>0</v>
      </c>
      <c r="AC56" s="95" t="str">
        <f t="shared" si="44"/>
        <v/>
      </c>
      <c r="AD56" s="96" t="str">
        <f t="shared" si="45"/>
        <v/>
      </c>
      <c r="AE56" s="95" t="str">
        <f t="shared" si="46"/>
        <v/>
      </c>
      <c r="AF56" s="97" t="str">
        <f t="shared" si="47"/>
        <v/>
      </c>
      <c r="AG56" s="98" t="str">
        <f t="shared" si="48"/>
        <v/>
      </c>
      <c r="AI56" s="99"/>
      <c r="AJ56" s="99"/>
      <c r="AK56" s="100"/>
      <c r="AN56" s="99"/>
      <c r="AO56" s="99"/>
      <c r="AP56" s="100"/>
    </row>
    <row r="57" spans="1:42" ht="17.5">
      <c r="A57" s="20"/>
      <c r="B57" s="20"/>
      <c r="C57" s="21"/>
      <c r="D57" s="114">
        <f t="shared" si="10"/>
        <v>0</v>
      </c>
      <c r="E57" s="20"/>
      <c r="F57" s="20"/>
      <c r="G57" s="114">
        <f t="shared" si="11"/>
        <v>0</v>
      </c>
      <c r="H57" s="20"/>
      <c r="I57" s="33">
        <f t="shared" si="12"/>
        <v>0</v>
      </c>
      <c r="J57" s="23"/>
      <c r="K57" s="117">
        <f t="shared" si="35"/>
        <v>0</v>
      </c>
      <c r="L57" s="118" t="str">
        <f t="shared" si="36"/>
        <v/>
      </c>
      <c r="M57" s="119" t="str">
        <f t="shared" si="37"/>
        <v/>
      </c>
      <c r="N57" s="120">
        <f t="shared" si="38"/>
        <v>0</v>
      </c>
      <c r="O57" s="119" t="e">
        <f>Table1[[#This Row],[Final Gross Profit]]-Table1[[#This Row],[Original Estimated Gr Profit %]]</f>
        <v>#VALUE!</v>
      </c>
      <c r="P57" s="119">
        <f t="shared" si="25"/>
        <v>0</v>
      </c>
      <c r="Q57" s="119" t="str">
        <f t="shared" si="26"/>
        <v/>
      </c>
      <c r="R57" s="34">
        <f t="shared" si="27"/>
        <v>0</v>
      </c>
      <c r="S57" s="24"/>
      <c r="T57" s="24"/>
      <c r="U57" s="124">
        <f t="shared" si="28"/>
        <v>0</v>
      </c>
      <c r="V57" s="125" t="str">
        <f t="shared" si="29"/>
        <v/>
      </c>
      <c r="W57" s="24"/>
      <c r="X57" s="24"/>
      <c r="Y57" s="24"/>
      <c r="Z57" s="25"/>
      <c r="AB57" s="94">
        <f>'Step 1. Employee List'!B46</f>
        <v>0</v>
      </c>
      <c r="AC57" s="95" t="str">
        <f t="shared" si="44"/>
        <v/>
      </c>
      <c r="AD57" s="96" t="str">
        <f t="shared" si="45"/>
        <v/>
      </c>
      <c r="AE57" s="95" t="str">
        <f t="shared" si="46"/>
        <v/>
      </c>
      <c r="AF57" s="97" t="str">
        <f t="shared" si="47"/>
        <v/>
      </c>
      <c r="AG57" s="98" t="str">
        <f t="shared" si="48"/>
        <v/>
      </c>
      <c r="AI57" s="99"/>
      <c r="AJ57" s="99"/>
      <c r="AK57" s="100"/>
      <c r="AN57" s="99"/>
      <c r="AO57" s="99"/>
      <c r="AP57" s="100"/>
    </row>
    <row r="58" spans="1:42" ht="17.5">
      <c r="A58" s="20"/>
      <c r="B58" s="20"/>
      <c r="C58" s="21"/>
      <c r="D58" s="114">
        <f t="shared" si="10"/>
        <v>0</v>
      </c>
      <c r="E58" s="20"/>
      <c r="F58" s="20"/>
      <c r="G58" s="114">
        <f t="shared" si="11"/>
        <v>0</v>
      </c>
      <c r="H58" s="20"/>
      <c r="I58" s="33">
        <f t="shared" si="12"/>
        <v>0</v>
      </c>
      <c r="J58" s="23"/>
      <c r="K58" s="117">
        <f t="shared" si="35"/>
        <v>0</v>
      </c>
      <c r="L58" s="118" t="str">
        <f t="shared" si="36"/>
        <v/>
      </c>
      <c r="M58" s="119" t="str">
        <f t="shared" si="37"/>
        <v/>
      </c>
      <c r="N58" s="120">
        <f t="shared" si="38"/>
        <v>0</v>
      </c>
      <c r="O58" s="119" t="e">
        <f>Table1[[#This Row],[Final Gross Profit]]-Table1[[#This Row],[Original Estimated Gr Profit %]]</f>
        <v>#VALUE!</v>
      </c>
      <c r="P58" s="119">
        <f t="shared" si="25"/>
        <v>0</v>
      </c>
      <c r="Q58" s="119" t="str">
        <f t="shared" si="26"/>
        <v/>
      </c>
      <c r="R58" s="34">
        <f t="shared" si="27"/>
        <v>0</v>
      </c>
      <c r="S58" s="24"/>
      <c r="T58" s="24"/>
      <c r="U58" s="124">
        <f t="shared" si="28"/>
        <v>0</v>
      </c>
      <c r="V58" s="125" t="str">
        <f t="shared" si="29"/>
        <v/>
      </c>
      <c r="W58" s="24"/>
      <c r="X58" s="24"/>
      <c r="Y58" s="24"/>
      <c r="Z58" s="25"/>
      <c r="AB58" s="94">
        <f>'Step 1. Employee List'!B47</f>
        <v>0</v>
      </c>
      <c r="AC58" s="95" t="str">
        <f t="shared" ref="AC58:AC61" si="49">IF(AB58=0,"",SUMIF(X$13:X$155,AB58,R$13:R$155))</f>
        <v/>
      </c>
      <c r="AD58" s="96" t="str">
        <f t="shared" ref="AD58:AD61" si="50">IFERROR(IF(AB58=0,"",AC58/AE58),"")</f>
        <v/>
      </c>
      <c r="AE58" s="95" t="str">
        <f t="shared" ref="AE58:AE61" si="51">IF(AB58=0,"",SUMIF(X$13:X$155,AB58,D$13:D$155))</f>
        <v/>
      </c>
      <c r="AF58" s="97" t="str">
        <f t="shared" ref="AF58:AF61" si="52">IF(AB58=0,"",IF(ISERROR(SUMIF(X$13:X$155,AB58,Z$13:Z$155)/COUNTIFS(X$13:X$156,AB58,Z$13:Z$156,"&gt;0")),"",SUMIF(X$13:X$155,AB58,Z$13:Z$155)/COUNTIFS(X$13:X$156,AB58,Z$13:Z$156,"&gt;0")))</f>
        <v/>
      </c>
      <c r="AG58" s="98" t="str">
        <f t="shared" ref="AG58:AG61" si="53">IFERROR(IF(AB58=0,"",AVERAGEIF(X$13:X$154,AB58,V$13:V$154)),0)</f>
        <v/>
      </c>
      <c r="AI58" s="99"/>
      <c r="AJ58" s="99"/>
      <c r="AK58" s="100"/>
      <c r="AN58" s="99"/>
      <c r="AO58" s="99"/>
      <c r="AP58" s="100"/>
    </row>
    <row r="59" spans="1:42" ht="17.5">
      <c r="A59" s="20"/>
      <c r="B59" s="20"/>
      <c r="C59" s="21"/>
      <c r="D59" s="114">
        <f t="shared" si="10"/>
        <v>0</v>
      </c>
      <c r="E59" s="20"/>
      <c r="F59" s="20"/>
      <c r="G59" s="114">
        <f t="shared" si="11"/>
        <v>0</v>
      </c>
      <c r="H59" s="20"/>
      <c r="I59" s="33">
        <f t="shared" si="12"/>
        <v>0</v>
      </c>
      <c r="J59" s="23"/>
      <c r="K59" s="117">
        <f t="shared" si="35"/>
        <v>0</v>
      </c>
      <c r="L59" s="118" t="str">
        <f t="shared" si="36"/>
        <v/>
      </c>
      <c r="M59" s="119" t="str">
        <f t="shared" si="37"/>
        <v/>
      </c>
      <c r="N59" s="120">
        <f t="shared" si="38"/>
        <v>0</v>
      </c>
      <c r="O59" s="119" t="e">
        <f>Table1[[#This Row],[Final Gross Profit]]-Table1[[#This Row],[Original Estimated Gr Profit %]]</f>
        <v>#VALUE!</v>
      </c>
      <c r="P59" s="119">
        <f t="shared" si="25"/>
        <v>0</v>
      </c>
      <c r="Q59" s="119" t="str">
        <f t="shared" si="26"/>
        <v/>
      </c>
      <c r="R59" s="34">
        <f t="shared" si="27"/>
        <v>0</v>
      </c>
      <c r="S59" s="24"/>
      <c r="T59" s="24"/>
      <c r="U59" s="124">
        <f t="shared" si="28"/>
        <v>0</v>
      </c>
      <c r="V59" s="125" t="str">
        <f t="shared" si="29"/>
        <v/>
      </c>
      <c r="W59" s="24"/>
      <c r="X59" s="24"/>
      <c r="Y59" s="24"/>
      <c r="Z59" s="25"/>
      <c r="AB59" s="94">
        <f>'Step 1. Employee List'!B48</f>
        <v>0</v>
      </c>
      <c r="AC59" s="95" t="str">
        <f t="shared" si="49"/>
        <v/>
      </c>
      <c r="AD59" s="96" t="str">
        <f t="shared" si="50"/>
        <v/>
      </c>
      <c r="AE59" s="95" t="str">
        <f t="shared" si="51"/>
        <v/>
      </c>
      <c r="AF59" s="97" t="str">
        <f t="shared" si="52"/>
        <v/>
      </c>
      <c r="AG59" s="98" t="str">
        <f t="shared" si="53"/>
        <v/>
      </c>
      <c r="AI59" s="99"/>
      <c r="AJ59" s="99"/>
      <c r="AK59" s="100"/>
      <c r="AN59" s="99"/>
      <c r="AO59" s="99"/>
      <c r="AP59" s="100"/>
    </row>
    <row r="60" spans="1:42" ht="17.5">
      <c r="A60" s="20"/>
      <c r="B60" s="20"/>
      <c r="C60" s="21"/>
      <c r="D60" s="114">
        <f t="shared" si="10"/>
        <v>0</v>
      </c>
      <c r="E60" s="20"/>
      <c r="F60" s="20"/>
      <c r="G60" s="114">
        <f t="shared" si="11"/>
        <v>0</v>
      </c>
      <c r="H60" s="20"/>
      <c r="I60" s="33">
        <f t="shared" si="12"/>
        <v>0</v>
      </c>
      <c r="J60" s="23"/>
      <c r="K60" s="117">
        <f t="shared" si="35"/>
        <v>0</v>
      </c>
      <c r="L60" s="118" t="str">
        <f t="shared" si="36"/>
        <v/>
      </c>
      <c r="M60" s="119" t="str">
        <f t="shared" si="37"/>
        <v/>
      </c>
      <c r="N60" s="120">
        <f t="shared" si="38"/>
        <v>0</v>
      </c>
      <c r="O60" s="119" t="e">
        <f>Table1[[#This Row],[Final Gross Profit]]-Table1[[#This Row],[Original Estimated Gr Profit %]]</f>
        <v>#VALUE!</v>
      </c>
      <c r="P60" s="119">
        <f t="shared" si="25"/>
        <v>0</v>
      </c>
      <c r="Q60" s="119" t="str">
        <f t="shared" si="26"/>
        <v/>
      </c>
      <c r="R60" s="34">
        <f t="shared" si="27"/>
        <v>0</v>
      </c>
      <c r="S60" s="24"/>
      <c r="T60" s="24"/>
      <c r="U60" s="124">
        <f t="shared" si="28"/>
        <v>0</v>
      </c>
      <c r="V60" s="125" t="str">
        <f t="shared" si="29"/>
        <v/>
      </c>
      <c r="W60" s="24"/>
      <c r="X60" s="24"/>
      <c r="Y60" s="24"/>
      <c r="Z60" s="25"/>
      <c r="AB60" s="94">
        <f>'Step 1. Employee List'!B49</f>
        <v>0</v>
      </c>
      <c r="AC60" s="95" t="str">
        <f t="shared" si="49"/>
        <v/>
      </c>
      <c r="AD60" s="96" t="str">
        <f t="shared" si="50"/>
        <v/>
      </c>
      <c r="AE60" s="95" t="str">
        <f t="shared" si="51"/>
        <v/>
      </c>
      <c r="AF60" s="97" t="str">
        <f t="shared" si="52"/>
        <v/>
      </c>
      <c r="AG60" s="98" t="str">
        <f t="shared" si="53"/>
        <v/>
      </c>
      <c r="AI60" s="99"/>
      <c r="AJ60" s="99"/>
      <c r="AK60" s="100"/>
      <c r="AN60" s="99"/>
      <c r="AO60" s="99"/>
      <c r="AP60" s="100"/>
    </row>
    <row r="61" spans="1:42" ht="17.5">
      <c r="A61" s="20"/>
      <c r="B61" s="20"/>
      <c r="C61" s="21"/>
      <c r="D61" s="114">
        <f t="shared" si="10"/>
        <v>0</v>
      </c>
      <c r="E61" s="20"/>
      <c r="F61" s="20"/>
      <c r="G61" s="114">
        <f t="shared" si="11"/>
        <v>0</v>
      </c>
      <c r="H61" s="20"/>
      <c r="I61" s="33">
        <f t="shared" si="12"/>
        <v>0</v>
      </c>
      <c r="J61" s="23"/>
      <c r="K61" s="117">
        <f t="shared" si="35"/>
        <v>0</v>
      </c>
      <c r="L61" s="118" t="str">
        <f t="shared" si="36"/>
        <v/>
      </c>
      <c r="M61" s="119" t="str">
        <f t="shared" si="37"/>
        <v/>
      </c>
      <c r="N61" s="120">
        <f t="shared" si="38"/>
        <v>0</v>
      </c>
      <c r="O61" s="119" t="e">
        <f>Table1[[#This Row],[Final Gross Profit]]-Table1[[#This Row],[Original Estimated Gr Profit %]]</f>
        <v>#VALUE!</v>
      </c>
      <c r="P61" s="119">
        <f t="shared" si="25"/>
        <v>0</v>
      </c>
      <c r="Q61" s="119" t="str">
        <f t="shared" si="26"/>
        <v/>
      </c>
      <c r="R61" s="34">
        <f t="shared" si="27"/>
        <v>0</v>
      </c>
      <c r="S61" s="24"/>
      <c r="T61" s="24"/>
      <c r="U61" s="124">
        <f t="shared" si="28"/>
        <v>0</v>
      </c>
      <c r="V61" s="125" t="str">
        <f t="shared" si="29"/>
        <v/>
      </c>
      <c r="W61" s="24"/>
      <c r="X61" s="24"/>
      <c r="Y61" s="24"/>
      <c r="Z61" s="25"/>
      <c r="AB61" s="94">
        <f>'Step 1. Employee List'!B50</f>
        <v>0</v>
      </c>
      <c r="AC61" s="95" t="str">
        <f t="shared" si="49"/>
        <v/>
      </c>
      <c r="AD61" s="96" t="str">
        <f t="shared" si="50"/>
        <v/>
      </c>
      <c r="AE61" s="95" t="str">
        <f t="shared" si="51"/>
        <v/>
      </c>
      <c r="AF61" s="97" t="str">
        <f t="shared" si="52"/>
        <v/>
      </c>
      <c r="AG61" s="98" t="str">
        <f t="shared" si="53"/>
        <v/>
      </c>
      <c r="AI61" s="99"/>
      <c r="AJ61" s="99"/>
      <c r="AK61" s="100"/>
      <c r="AN61" s="99"/>
      <c r="AO61" s="99"/>
      <c r="AP61" s="100"/>
    </row>
    <row r="62" spans="1:42" ht="15.5">
      <c r="A62" s="20"/>
      <c r="B62" s="20"/>
      <c r="C62" s="21"/>
      <c r="D62" s="114">
        <f t="shared" si="10"/>
        <v>0</v>
      </c>
      <c r="E62" s="20"/>
      <c r="F62" s="20"/>
      <c r="G62" s="114">
        <f t="shared" si="11"/>
        <v>0</v>
      </c>
      <c r="H62" s="20"/>
      <c r="I62" s="33">
        <f t="shared" si="12"/>
        <v>0</v>
      </c>
      <c r="J62" s="23"/>
      <c r="K62" s="117">
        <f t="shared" si="35"/>
        <v>0</v>
      </c>
      <c r="L62" s="118" t="str">
        <f t="shared" si="36"/>
        <v/>
      </c>
      <c r="M62" s="119" t="str">
        <f t="shared" si="37"/>
        <v/>
      </c>
      <c r="N62" s="120">
        <f t="shared" si="38"/>
        <v>0</v>
      </c>
      <c r="O62" s="119" t="e">
        <f>Table1[[#This Row],[Final Gross Profit]]-Table1[[#This Row],[Original Estimated Gr Profit %]]</f>
        <v>#VALUE!</v>
      </c>
      <c r="P62" s="119">
        <f t="shared" si="25"/>
        <v>0</v>
      </c>
      <c r="Q62" s="119" t="str">
        <f t="shared" si="26"/>
        <v/>
      </c>
      <c r="R62" s="34">
        <f t="shared" si="27"/>
        <v>0</v>
      </c>
      <c r="S62" s="24"/>
      <c r="T62" s="24"/>
      <c r="U62" s="124">
        <f t="shared" si="28"/>
        <v>0</v>
      </c>
      <c r="V62" s="125" t="str">
        <f t="shared" si="29"/>
        <v/>
      </c>
      <c r="W62" s="24"/>
      <c r="X62" s="24"/>
      <c r="Y62" s="24"/>
      <c r="Z62" s="25"/>
      <c r="AC62" s="104"/>
      <c r="AD62" s="99"/>
      <c r="AE62" s="99"/>
      <c r="AF62" s="100"/>
      <c r="AI62" s="99"/>
      <c r="AJ62" s="99"/>
      <c r="AK62" s="100"/>
      <c r="AN62" s="99"/>
      <c r="AO62" s="99"/>
      <c r="AP62" s="100"/>
    </row>
    <row r="63" spans="1:42" ht="15.5">
      <c r="A63" s="20"/>
      <c r="B63" s="20"/>
      <c r="C63" s="21"/>
      <c r="D63" s="114">
        <f t="shared" si="10"/>
        <v>0</v>
      </c>
      <c r="E63" s="20"/>
      <c r="F63" s="20"/>
      <c r="G63" s="114">
        <f t="shared" si="11"/>
        <v>0</v>
      </c>
      <c r="H63" s="20"/>
      <c r="I63" s="33">
        <f t="shared" si="12"/>
        <v>0</v>
      </c>
      <c r="J63" s="23"/>
      <c r="K63" s="117">
        <f t="shared" si="35"/>
        <v>0</v>
      </c>
      <c r="L63" s="118" t="str">
        <f t="shared" si="36"/>
        <v/>
      </c>
      <c r="M63" s="119" t="str">
        <f t="shared" si="37"/>
        <v/>
      </c>
      <c r="N63" s="120">
        <f t="shared" si="38"/>
        <v>0</v>
      </c>
      <c r="O63" s="119" t="e">
        <f>Table1[[#This Row],[Final Gross Profit]]-Table1[[#This Row],[Original Estimated Gr Profit %]]</f>
        <v>#VALUE!</v>
      </c>
      <c r="P63" s="119">
        <f t="shared" si="25"/>
        <v>0</v>
      </c>
      <c r="Q63" s="119" t="str">
        <f t="shared" si="26"/>
        <v/>
      </c>
      <c r="R63" s="34">
        <f t="shared" si="27"/>
        <v>0</v>
      </c>
      <c r="S63" s="24"/>
      <c r="T63" s="24"/>
      <c r="U63" s="124">
        <f t="shared" si="28"/>
        <v>0</v>
      </c>
      <c r="V63" s="125" t="str">
        <f t="shared" si="29"/>
        <v/>
      </c>
      <c r="W63" s="24"/>
      <c r="X63" s="24"/>
      <c r="Y63" s="24"/>
      <c r="Z63" s="25"/>
      <c r="AC63" s="104"/>
      <c r="AD63" s="99"/>
      <c r="AE63" s="99"/>
      <c r="AF63" s="100"/>
      <c r="AI63" s="99"/>
      <c r="AJ63" s="99"/>
      <c r="AK63" s="100"/>
      <c r="AN63" s="99"/>
      <c r="AO63" s="99"/>
      <c r="AP63" s="100"/>
    </row>
    <row r="64" spans="1:42" ht="15.5">
      <c r="A64" s="20"/>
      <c r="B64" s="20"/>
      <c r="C64" s="21"/>
      <c r="D64" s="114">
        <f t="shared" si="10"/>
        <v>0</v>
      </c>
      <c r="E64" s="20"/>
      <c r="F64" s="20"/>
      <c r="G64" s="114">
        <f t="shared" si="11"/>
        <v>0</v>
      </c>
      <c r="H64" s="20"/>
      <c r="I64" s="33">
        <f t="shared" si="12"/>
        <v>0</v>
      </c>
      <c r="J64" s="23"/>
      <c r="K64" s="117">
        <f t="shared" si="35"/>
        <v>0</v>
      </c>
      <c r="L64" s="118" t="str">
        <f t="shared" si="36"/>
        <v/>
      </c>
      <c r="M64" s="119" t="str">
        <f t="shared" si="37"/>
        <v/>
      </c>
      <c r="N64" s="120">
        <f t="shared" si="38"/>
        <v>0</v>
      </c>
      <c r="O64" s="119" t="e">
        <f>Table1[[#This Row],[Final Gross Profit]]-Table1[[#This Row],[Original Estimated Gr Profit %]]</f>
        <v>#VALUE!</v>
      </c>
      <c r="P64" s="119">
        <f t="shared" si="25"/>
        <v>0</v>
      </c>
      <c r="Q64" s="119" t="str">
        <f t="shared" si="26"/>
        <v/>
      </c>
      <c r="R64" s="34">
        <f t="shared" si="27"/>
        <v>0</v>
      </c>
      <c r="S64" s="24"/>
      <c r="T64" s="24"/>
      <c r="U64" s="124">
        <f t="shared" si="28"/>
        <v>0</v>
      </c>
      <c r="V64" s="125" t="str">
        <f t="shared" si="29"/>
        <v/>
      </c>
      <c r="W64" s="24"/>
      <c r="X64" s="24"/>
      <c r="Y64" s="24"/>
      <c r="Z64" s="25"/>
      <c r="AB64" s="105" t="s">
        <v>79</v>
      </c>
      <c r="AC64" s="106"/>
      <c r="AD64" s="106"/>
      <c r="AE64" s="106"/>
      <c r="AF64" s="107"/>
      <c r="AI64" s="99"/>
      <c r="AJ64" s="99"/>
      <c r="AK64" s="100"/>
      <c r="AN64" s="99"/>
      <c r="AO64" s="99"/>
      <c r="AP64" s="100"/>
    </row>
    <row r="65" spans="1:42" ht="15.5">
      <c r="A65" s="20"/>
      <c r="B65" s="20"/>
      <c r="C65" s="21"/>
      <c r="D65" s="114">
        <f t="shared" si="10"/>
        <v>0</v>
      </c>
      <c r="E65" s="20"/>
      <c r="F65" s="20"/>
      <c r="G65" s="114">
        <f t="shared" si="11"/>
        <v>0</v>
      </c>
      <c r="H65" s="20"/>
      <c r="I65" s="33">
        <f t="shared" si="12"/>
        <v>0</v>
      </c>
      <c r="J65" s="23"/>
      <c r="K65" s="117">
        <f t="shared" si="35"/>
        <v>0</v>
      </c>
      <c r="L65" s="118" t="str">
        <f t="shared" si="36"/>
        <v/>
      </c>
      <c r="M65" s="119" t="str">
        <f t="shared" si="37"/>
        <v/>
      </c>
      <c r="N65" s="120">
        <f t="shared" si="38"/>
        <v>0</v>
      </c>
      <c r="O65" s="119" t="e">
        <f>Table1[[#This Row],[Final Gross Profit]]-Table1[[#This Row],[Original Estimated Gr Profit %]]</f>
        <v>#VALUE!</v>
      </c>
      <c r="P65" s="119">
        <f t="shared" si="25"/>
        <v>0</v>
      </c>
      <c r="Q65" s="119" t="str">
        <f t="shared" si="26"/>
        <v/>
      </c>
      <c r="R65" s="34">
        <f t="shared" si="27"/>
        <v>0</v>
      </c>
      <c r="S65" s="24"/>
      <c r="T65" s="24"/>
      <c r="U65" s="124">
        <f t="shared" si="28"/>
        <v>0</v>
      </c>
      <c r="V65" s="125" t="str">
        <f t="shared" si="29"/>
        <v/>
      </c>
      <c r="W65" s="24"/>
      <c r="X65" s="24"/>
      <c r="Y65" s="24"/>
      <c r="Z65" s="25"/>
      <c r="AB65" s="94">
        <f>'Step 1. Employee List'!B53</f>
        <v>0</v>
      </c>
      <c r="AC65" s="95" t="str">
        <f>IF(AB65=0,"",SUMIF(Y$13:Y$155,AB65,R$13:R$155))</f>
        <v/>
      </c>
      <c r="AD65" s="96" t="str">
        <f>IFERROR(IF(AB65=0,"",AC65/AE65),"")</f>
        <v/>
      </c>
      <c r="AE65" s="95" t="str">
        <f>IF(AB65=0,"",SUMIF(Y$13:Y$155,AB65,D$13:D$155))</f>
        <v/>
      </c>
      <c r="AF65" s="108" t="str">
        <f>IF(AB65=0,"",IF(ISERROR(SUMIF(Y$13:Y$155,AB65,Z$13:Z$155)/COUNTIF(Y$13:Y$155,AB65)),"",SUMIF(Y$13:Y$155,AB65,Z$13:Z$155)/COUNTIF(Y$13:Y$155,AB65)))</f>
        <v/>
      </c>
      <c r="AI65" s="99"/>
      <c r="AJ65" s="99"/>
      <c r="AK65" s="100"/>
      <c r="AN65" s="99"/>
      <c r="AO65" s="99"/>
      <c r="AP65" s="100"/>
    </row>
    <row r="66" spans="1:42" ht="15.5">
      <c r="A66" s="20"/>
      <c r="B66" s="20"/>
      <c r="C66" s="21"/>
      <c r="D66" s="114">
        <f t="shared" si="10"/>
        <v>0</v>
      </c>
      <c r="E66" s="20"/>
      <c r="F66" s="20"/>
      <c r="G66" s="114">
        <f t="shared" si="11"/>
        <v>0</v>
      </c>
      <c r="H66" s="20"/>
      <c r="I66" s="33">
        <f t="shared" si="12"/>
        <v>0</v>
      </c>
      <c r="J66" s="23"/>
      <c r="K66" s="117">
        <f t="shared" si="35"/>
        <v>0</v>
      </c>
      <c r="L66" s="118" t="str">
        <f t="shared" si="36"/>
        <v/>
      </c>
      <c r="M66" s="119" t="str">
        <f t="shared" si="37"/>
        <v/>
      </c>
      <c r="N66" s="120">
        <f t="shared" si="38"/>
        <v>0</v>
      </c>
      <c r="O66" s="119" t="e">
        <f>Table1[[#This Row],[Final Gross Profit]]-Table1[[#This Row],[Original Estimated Gr Profit %]]</f>
        <v>#VALUE!</v>
      </c>
      <c r="P66" s="119">
        <f t="shared" si="25"/>
        <v>0</v>
      </c>
      <c r="Q66" s="119" t="str">
        <f t="shared" si="26"/>
        <v/>
      </c>
      <c r="R66" s="34">
        <f t="shared" si="27"/>
        <v>0</v>
      </c>
      <c r="S66" s="24"/>
      <c r="T66" s="24"/>
      <c r="U66" s="124">
        <f t="shared" si="28"/>
        <v>0</v>
      </c>
      <c r="V66" s="125" t="str">
        <f t="shared" si="29"/>
        <v/>
      </c>
      <c r="W66" s="24"/>
      <c r="X66" s="24"/>
      <c r="Y66" s="24"/>
      <c r="Z66" s="25"/>
      <c r="AB66" s="94">
        <f>'Step 1. Employee List'!B54</f>
        <v>0</v>
      </c>
      <c r="AC66" s="95" t="str">
        <f t="shared" ref="AC66:AC77" si="54">IF(AB66=0,"",SUMIF(Y$13:Y$155,AB66,R$13:R$155))</f>
        <v/>
      </c>
      <c r="AD66" s="96" t="str">
        <f t="shared" ref="AD66:AD77" si="55">IFERROR(IF(AB66=0,"",AC66/AE66),"")</f>
        <v/>
      </c>
      <c r="AE66" s="95" t="str">
        <f t="shared" ref="AE66:AE77" si="56">IF(AB66=0,"",SUMIF(Y$13:Y$155,AB66,D$13:D$155))</f>
        <v/>
      </c>
      <c r="AF66" s="108" t="str">
        <f t="shared" ref="AF66:AF77" si="57">IF(AB66=0,"",IF(ISERROR(SUMIF(Y$13:Y$155,AB66,Z$13:Z$155)/COUNTIF(Y$13:Y$155,AB66)),"",SUMIF(Y$13:Y$155,AB66,Z$13:Z$155)/COUNTIF(Y$13:Y$155,AB66)))</f>
        <v/>
      </c>
      <c r="AI66" s="99"/>
      <c r="AJ66" s="99"/>
      <c r="AK66" s="100"/>
      <c r="AN66" s="99"/>
      <c r="AO66" s="99"/>
      <c r="AP66" s="100"/>
    </row>
    <row r="67" spans="1:42" ht="15.5">
      <c r="A67" s="20"/>
      <c r="B67" s="20"/>
      <c r="C67" s="21"/>
      <c r="D67" s="114">
        <f t="shared" si="10"/>
        <v>0</v>
      </c>
      <c r="E67" s="20"/>
      <c r="F67" s="20"/>
      <c r="G67" s="114">
        <f t="shared" si="11"/>
        <v>0</v>
      </c>
      <c r="H67" s="20"/>
      <c r="I67" s="33">
        <f t="shared" si="12"/>
        <v>0</v>
      </c>
      <c r="J67" s="23"/>
      <c r="K67" s="117">
        <f t="shared" si="35"/>
        <v>0</v>
      </c>
      <c r="L67" s="118" t="str">
        <f t="shared" si="36"/>
        <v/>
      </c>
      <c r="M67" s="119" t="str">
        <f t="shared" si="37"/>
        <v/>
      </c>
      <c r="N67" s="120">
        <f t="shared" si="38"/>
        <v>0</v>
      </c>
      <c r="O67" s="119" t="e">
        <f>Table1[[#This Row],[Final Gross Profit]]-Table1[[#This Row],[Original Estimated Gr Profit %]]</f>
        <v>#VALUE!</v>
      </c>
      <c r="P67" s="119">
        <f t="shared" si="25"/>
        <v>0</v>
      </c>
      <c r="Q67" s="119" t="str">
        <f t="shared" si="26"/>
        <v/>
      </c>
      <c r="R67" s="34">
        <f t="shared" si="27"/>
        <v>0</v>
      </c>
      <c r="S67" s="24"/>
      <c r="T67" s="24"/>
      <c r="U67" s="124">
        <f t="shared" si="28"/>
        <v>0</v>
      </c>
      <c r="V67" s="125" t="str">
        <f t="shared" si="29"/>
        <v/>
      </c>
      <c r="W67" s="24"/>
      <c r="X67" s="24"/>
      <c r="Y67" s="24"/>
      <c r="Z67" s="25"/>
      <c r="AB67" s="94">
        <f>'Step 1. Employee List'!B55</f>
        <v>0</v>
      </c>
      <c r="AC67" s="95" t="str">
        <f t="shared" si="54"/>
        <v/>
      </c>
      <c r="AD67" s="96" t="str">
        <f t="shared" si="55"/>
        <v/>
      </c>
      <c r="AE67" s="95" t="str">
        <f t="shared" si="56"/>
        <v/>
      </c>
      <c r="AF67" s="108" t="str">
        <f t="shared" si="57"/>
        <v/>
      </c>
      <c r="AI67" s="99"/>
      <c r="AJ67" s="99"/>
      <c r="AK67" s="100"/>
      <c r="AN67" s="99"/>
      <c r="AO67" s="99"/>
      <c r="AP67" s="100"/>
    </row>
    <row r="68" spans="1:42" ht="15.5">
      <c r="A68" s="20"/>
      <c r="B68" s="20"/>
      <c r="C68" s="21"/>
      <c r="D68" s="114">
        <f t="shared" si="10"/>
        <v>0</v>
      </c>
      <c r="E68" s="20"/>
      <c r="F68" s="20"/>
      <c r="G68" s="114">
        <f t="shared" si="11"/>
        <v>0</v>
      </c>
      <c r="H68" s="20"/>
      <c r="I68" s="33">
        <f t="shared" si="12"/>
        <v>0</v>
      </c>
      <c r="J68" s="23"/>
      <c r="K68" s="117">
        <f t="shared" si="35"/>
        <v>0</v>
      </c>
      <c r="L68" s="118" t="str">
        <f t="shared" si="36"/>
        <v/>
      </c>
      <c r="M68" s="119" t="str">
        <f t="shared" si="37"/>
        <v/>
      </c>
      <c r="N68" s="120">
        <f t="shared" si="38"/>
        <v>0</v>
      </c>
      <c r="O68" s="119" t="e">
        <f>Table1[[#This Row],[Final Gross Profit]]-Table1[[#This Row],[Original Estimated Gr Profit %]]</f>
        <v>#VALUE!</v>
      </c>
      <c r="P68" s="119">
        <f t="shared" si="25"/>
        <v>0</v>
      </c>
      <c r="Q68" s="119" t="str">
        <f t="shared" si="26"/>
        <v/>
      </c>
      <c r="R68" s="34">
        <f t="shared" si="27"/>
        <v>0</v>
      </c>
      <c r="S68" s="24"/>
      <c r="T68" s="24"/>
      <c r="U68" s="124">
        <f t="shared" si="28"/>
        <v>0</v>
      </c>
      <c r="V68" s="125" t="str">
        <f t="shared" si="29"/>
        <v/>
      </c>
      <c r="W68" s="24"/>
      <c r="X68" s="24"/>
      <c r="Y68" s="24"/>
      <c r="Z68" s="25"/>
      <c r="AB68" s="94">
        <f>'Step 1. Employee List'!B56</f>
        <v>0</v>
      </c>
      <c r="AC68" s="95" t="str">
        <f t="shared" si="54"/>
        <v/>
      </c>
      <c r="AD68" s="96" t="str">
        <f t="shared" si="55"/>
        <v/>
      </c>
      <c r="AE68" s="95" t="str">
        <f t="shared" si="56"/>
        <v/>
      </c>
      <c r="AF68" s="108" t="str">
        <f t="shared" si="57"/>
        <v/>
      </c>
      <c r="AI68" s="99"/>
      <c r="AJ68" s="99"/>
      <c r="AK68" s="100"/>
      <c r="AN68" s="99"/>
      <c r="AO68" s="99"/>
      <c r="AP68" s="100"/>
    </row>
    <row r="69" spans="1:42" ht="15.5">
      <c r="A69" s="20"/>
      <c r="B69" s="20"/>
      <c r="C69" s="21"/>
      <c r="D69" s="114">
        <f t="shared" si="10"/>
        <v>0</v>
      </c>
      <c r="E69" s="20"/>
      <c r="F69" s="20"/>
      <c r="G69" s="114">
        <f t="shared" si="11"/>
        <v>0</v>
      </c>
      <c r="H69" s="20"/>
      <c r="I69" s="33">
        <f t="shared" si="12"/>
        <v>0</v>
      </c>
      <c r="J69" s="23"/>
      <c r="K69" s="117">
        <f t="shared" si="35"/>
        <v>0</v>
      </c>
      <c r="L69" s="118" t="str">
        <f t="shared" si="36"/>
        <v/>
      </c>
      <c r="M69" s="119" t="str">
        <f t="shared" si="37"/>
        <v/>
      </c>
      <c r="N69" s="120">
        <f t="shared" si="38"/>
        <v>0</v>
      </c>
      <c r="O69" s="119" t="e">
        <f>Table1[[#This Row],[Final Gross Profit]]-Table1[[#This Row],[Original Estimated Gr Profit %]]</f>
        <v>#VALUE!</v>
      </c>
      <c r="P69" s="119">
        <f t="shared" si="25"/>
        <v>0</v>
      </c>
      <c r="Q69" s="119" t="str">
        <f t="shared" si="26"/>
        <v/>
      </c>
      <c r="R69" s="34">
        <f t="shared" si="27"/>
        <v>0</v>
      </c>
      <c r="S69" s="24"/>
      <c r="T69" s="24"/>
      <c r="U69" s="124">
        <f t="shared" si="28"/>
        <v>0</v>
      </c>
      <c r="V69" s="125" t="str">
        <f t="shared" si="29"/>
        <v/>
      </c>
      <c r="W69" s="24"/>
      <c r="X69" s="24"/>
      <c r="Y69" s="24"/>
      <c r="Z69" s="25"/>
      <c r="AB69" s="94">
        <f>'Step 1. Employee List'!B57</f>
        <v>0</v>
      </c>
      <c r="AC69" s="95" t="str">
        <f t="shared" si="54"/>
        <v/>
      </c>
      <c r="AD69" s="96" t="str">
        <f t="shared" si="55"/>
        <v/>
      </c>
      <c r="AE69" s="95" t="str">
        <f t="shared" si="56"/>
        <v/>
      </c>
      <c r="AF69" s="108" t="str">
        <f t="shared" si="57"/>
        <v/>
      </c>
      <c r="AI69" s="99"/>
      <c r="AJ69" s="99"/>
      <c r="AK69" s="100"/>
      <c r="AN69" s="99"/>
      <c r="AO69" s="99"/>
      <c r="AP69" s="100"/>
    </row>
    <row r="70" spans="1:42" ht="15.5">
      <c r="A70" s="20"/>
      <c r="B70" s="20"/>
      <c r="C70" s="21"/>
      <c r="D70" s="114">
        <f t="shared" si="10"/>
        <v>0</v>
      </c>
      <c r="E70" s="20"/>
      <c r="F70" s="20"/>
      <c r="G70" s="114">
        <f t="shared" si="11"/>
        <v>0</v>
      </c>
      <c r="H70" s="20"/>
      <c r="I70" s="33">
        <f t="shared" si="12"/>
        <v>0</v>
      </c>
      <c r="J70" s="23"/>
      <c r="K70" s="117">
        <f t="shared" si="35"/>
        <v>0</v>
      </c>
      <c r="L70" s="118" t="str">
        <f t="shared" si="36"/>
        <v/>
      </c>
      <c r="M70" s="119" t="str">
        <f t="shared" si="37"/>
        <v/>
      </c>
      <c r="N70" s="120">
        <f t="shared" si="38"/>
        <v>0</v>
      </c>
      <c r="O70" s="119" t="e">
        <f>Table1[[#This Row],[Final Gross Profit]]-Table1[[#This Row],[Original Estimated Gr Profit %]]</f>
        <v>#VALUE!</v>
      </c>
      <c r="P70" s="119">
        <f t="shared" si="25"/>
        <v>0</v>
      </c>
      <c r="Q70" s="119" t="str">
        <f t="shared" si="26"/>
        <v/>
      </c>
      <c r="R70" s="34">
        <f t="shared" si="27"/>
        <v>0</v>
      </c>
      <c r="S70" s="24"/>
      <c r="T70" s="24"/>
      <c r="U70" s="124">
        <f t="shared" si="28"/>
        <v>0</v>
      </c>
      <c r="V70" s="125" t="str">
        <f t="shared" si="29"/>
        <v/>
      </c>
      <c r="W70" s="24"/>
      <c r="X70" s="24"/>
      <c r="Y70" s="24"/>
      <c r="Z70" s="25"/>
      <c r="AB70" s="94">
        <f>'Step 1. Employee List'!B58</f>
        <v>0</v>
      </c>
      <c r="AC70" s="95" t="str">
        <f t="shared" si="54"/>
        <v/>
      </c>
      <c r="AD70" s="96" t="str">
        <f t="shared" si="55"/>
        <v/>
      </c>
      <c r="AE70" s="95" t="str">
        <f t="shared" si="56"/>
        <v/>
      </c>
      <c r="AF70" s="108" t="str">
        <f t="shared" si="57"/>
        <v/>
      </c>
      <c r="AI70" s="99"/>
      <c r="AJ70" s="99"/>
      <c r="AK70" s="100"/>
      <c r="AN70" s="99"/>
      <c r="AO70" s="99"/>
      <c r="AP70" s="100"/>
    </row>
    <row r="71" spans="1:42" ht="15.5">
      <c r="A71" s="20"/>
      <c r="B71" s="20"/>
      <c r="C71" s="21"/>
      <c r="D71" s="114">
        <f t="shared" si="10"/>
        <v>0</v>
      </c>
      <c r="E71" s="20"/>
      <c r="F71" s="20"/>
      <c r="G71" s="114">
        <f t="shared" si="11"/>
        <v>0</v>
      </c>
      <c r="H71" s="20"/>
      <c r="I71" s="33">
        <f t="shared" si="12"/>
        <v>0</v>
      </c>
      <c r="J71" s="23"/>
      <c r="K71" s="117">
        <f t="shared" si="35"/>
        <v>0</v>
      </c>
      <c r="L71" s="118" t="str">
        <f t="shared" si="36"/>
        <v/>
      </c>
      <c r="M71" s="119" t="str">
        <f t="shared" si="37"/>
        <v/>
      </c>
      <c r="N71" s="120">
        <f t="shared" si="38"/>
        <v>0</v>
      </c>
      <c r="O71" s="119" t="e">
        <f>Table1[[#This Row],[Final Gross Profit]]-Table1[[#This Row],[Original Estimated Gr Profit %]]</f>
        <v>#VALUE!</v>
      </c>
      <c r="P71" s="119">
        <f t="shared" si="25"/>
        <v>0</v>
      </c>
      <c r="Q71" s="119" t="str">
        <f t="shared" si="26"/>
        <v/>
      </c>
      <c r="R71" s="34">
        <f t="shared" si="27"/>
        <v>0</v>
      </c>
      <c r="S71" s="24"/>
      <c r="T71" s="24"/>
      <c r="U71" s="124">
        <f t="shared" si="28"/>
        <v>0</v>
      </c>
      <c r="V71" s="125" t="str">
        <f t="shared" si="29"/>
        <v/>
      </c>
      <c r="W71" s="24"/>
      <c r="X71" s="24"/>
      <c r="Y71" s="24"/>
      <c r="Z71" s="25"/>
      <c r="AB71" s="94">
        <f>'Step 1. Employee List'!B59</f>
        <v>0</v>
      </c>
      <c r="AC71" s="95" t="str">
        <f t="shared" si="54"/>
        <v/>
      </c>
      <c r="AD71" s="96" t="str">
        <f t="shared" si="55"/>
        <v/>
      </c>
      <c r="AE71" s="95" t="str">
        <f t="shared" si="56"/>
        <v/>
      </c>
      <c r="AF71" s="108" t="str">
        <f t="shared" si="57"/>
        <v/>
      </c>
      <c r="AI71" s="99"/>
      <c r="AJ71" s="99"/>
      <c r="AK71" s="100"/>
      <c r="AN71" s="99"/>
      <c r="AO71" s="99"/>
      <c r="AP71" s="100"/>
    </row>
    <row r="72" spans="1:42" ht="15.5">
      <c r="A72" s="20"/>
      <c r="B72" s="20"/>
      <c r="C72" s="21"/>
      <c r="D72" s="114">
        <f t="shared" si="10"/>
        <v>0</v>
      </c>
      <c r="E72" s="20"/>
      <c r="F72" s="20"/>
      <c r="G72" s="114">
        <f t="shared" si="11"/>
        <v>0</v>
      </c>
      <c r="H72" s="20"/>
      <c r="I72" s="33">
        <f t="shared" si="12"/>
        <v>0</v>
      </c>
      <c r="J72" s="23"/>
      <c r="K72" s="117">
        <f t="shared" si="35"/>
        <v>0</v>
      </c>
      <c r="L72" s="118" t="str">
        <f t="shared" si="36"/>
        <v/>
      </c>
      <c r="M72" s="119" t="str">
        <f t="shared" si="37"/>
        <v/>
      </c>
      <c r="N72" s="120">
        <f t="shared" si="38"/>
        <v>0</v>
      </c>
      <c r="O72" s="119" t="e">
        <f>Table1[[#This Row],[Final Gross Profit]]-Table1[[#This Row],[Original Estimated Gr Profit %]]</f>
        <v>#VALUE!</v>
      </c>
      <c r="P72" s="119">
        <f t="shared" si="25"/>
        <v>0</v>
      </c>
      <c r="Q72" s="119" t="str">
        <f t="shared" si="26"/>
        <v/>
      </c>
      <c r="R72" s="34">
        <f t="shared" si="27"/>
        <v>0</v>
      </c>
      <c r="S72" s="24"/>
      <c r="T72" s="24"/>
      <c r="U72" s="124">
        <f t="shared" si="28"/>
        <v>0</v>
      </c>
      <c r="V72" s="125" t="str">
        <f t="shared" si="29"/>
        <v/>
      </c>
      <c r="W72" s="24"/>
      <c r="X72" s="24"/>
      <c r="Y72" s="24"/>
      <c r="Z72" s="25"/>
      <c r="AB72" s="94">
        <f>'Step 1. Employee List'!B60</f>
        <v>0</v>
      </c>
      <c r="AC72" s="95" t="str">
        <f t="shared" si="54"/>
        <v/>
      </c>
      <c r="AD72" s="96" t="str">
        <f t="shared" si="55"/>
        <v/>
      </c>
      <c r="AE72" s="95" t="str">
        <f t="shared" si="56"/>
        <v/>
      </c>
      <c r="AF72" s="108" t="str">
        <f t="shared" si="57"/>
        <v/>
      </c>
      <c r="AI72" s="99"/>
      <c r="AJ72" s="99"/>
      <c r="AK72" s="100"/>
      <c r="AN72" s="99"/>
      <c r="AO72" s="99"/>
      <c r="AP72" s="100"/>
    </row>
    <row r="73" spans="1:42" ht="15.5">
      <c r="A73" s="20"/>
      <c r="B73" s="20"/>
      <c r="C73" s="21"/>
      <c r="D73" s="114">
        <f t="shared" si="10"/>
        <v>0</v>
      </c>
      <c r="E73" s="20"/>
      <c r="F73" s="20"/>
      <c r="G73" s="114">
        <f t="shared" si="11"/>
        <v>0</v>
      </c>
      <c r="H73" s="20"/>
      <c r="I73" s="33">
        <f t="shared" si="12"/>
        <v>0</v>
      </c>
      <c r="J73" s="23"/>
      <c r="K73" s="117">
        <f t="shared" si="35"/>
        <v>0</v>
      </c>
      <c r="L73" s="118" t="str">
        <f t="shared" si="36"/>
        <v/>
      </c>
      <c r="M73" s="119" t="str">
        <f t="shared" si="37"/>
        <v/>
      </c>
      <c r="N73" s="120">
        <f t="shared" si="38"/>
        <v>0</v>
      </c>
      <c r="O73" s="119" t="e">
        <f>Table1[[#This Row],[Final Gross Profit]]-Table1[[#This Row],[Original Estimated Gr Profit %]]</f>
        <v>#VALUE!</v>
      </c>
      <c r="P73" s="119">
        <f t="shared" si="25"/>
        <v>0</v>
      </c>
      <c r="Q73" s="119" t="str">
        <f t="shared" si="26"/>
        <v/>
      </c>
      <c r="R73" s="34">
        <f t="shared" si="27"/>
        <v>0</v>
      </c>
      <c r="S73" s="24"/>
      <c r="T73" s="24"/>
      <c r="U73" s="124">
        <f t="shared" si="28"/>
        <v>0</v>
      </c>
      <c r="V73" s="125" t="str">
        <f t="shared" si="29"/>
        <v/>
      </c>
      <c r="W73" s="24"/>
      <c r="X73" s="24"/>
      <c r="Y73" s="24"/>
      <c r="Z73" s="25"/>
      <c r="AB73" s="94">
        <f>'Step 1. Employee List'!B61</f>
        <v>0</v>
      </c>
      <c r="AC73" s="95" t="str">
        <f t="shared" si="54"/>
        <v/>
      </c>
      <c r="AD73" s="96" t="str">
        <f t="shared" si="55"/>
        <v/>
      </c>
      <c r="AE73" s="95" t="str">
        <f t="shared" si="56"/>
        <v/>
      </c>
      <c r="AF73" s="108" t="str">
        <f t="shared" si="57"/>
        <v/>
      </c>
      <c r="AI73" s="99"/>
      <c r="AJ73" s="99"/>
      <c r="AK73" s="100"/>
      <c r="AN73" s="99"/>
      <c r="AO73" s="99"/>
      <c r="AP73" s="100"/>
    </row>
    <row r="74" spans="1:42" ht="15.5">
      <c r="A74" s="20"/>
      <c r="B74" s="20"/>
      <c r="C74" s="21"/>
      <c r="D74" s="114">
        <f t="shared" si="10"/>
        <v>0</v>
      </c>
      <c r="E74" s="20"/>
      <c r="F74" s="20"/>
      <c r="G74" s="114">
        <f t="shared" si="11"/>
        <v>0</v>
      </c>
      <c r="H74" s="20"/>
      <c r="I74" s="33">
        <f t="shared" si="12"/>
        <v>0</v>
      </c>
      <c r="J74" s="23"/>
      <c r="K74" s="117">
        <f t="shared" si="35"/>
        <v>0</v>
      </c>
      <c r="L74" s="118" t="str">
        <f t="shared" si="36"/>
        <v/>
      </c>
      <c r="M74" s="119" t="str">
        <f t="shared" si="37"/>
        <v/>
      </c>
      <c r="N74" s="120">
        <f t="shared" si="38"/>
        <v>0</v>
      </c>
      <c r="O74" s="119" t="e">
        <f>Table1[[#This Row],[Final Gross Profit]]-Table1[[#This Row],[Original Estimated Gr Profit %]]</f>
        <v>#VALUE!</v>
      </c>
      <c r="P74" s="119">
        <f t="shared" si="25"/>
        <v>0</v>
      </c>
      <c r="Q74" s="119" t="str">
        <f t="shared" si="26"/>
        <v/>
      </c>
      <c r="R74" s="34">
        <f t="shared" si="27"/>
        <v>0</v>
      </c>
      <c r="S74" s="24"/>
      <c r="T74" s="24"/>
      <c r="U74" s="124">
        <f t="shared" si="28"/>
        <v>0</v>
      </c>
      <c r="V74" s="125" t="str">
        <f t="shared" si="29"/>
        <v/>
      </c>
      <c r="W74" s="24"/>
      <c r="X74" s="24"/>
      <c r="Y74" s="24"/>
      <c r="Z74" s="25"/>
      <c r="AB74" s="94">
        <f>'Step 1. Employee List'!B62</f>
        <v>0</v>
      </c>
      <c r="AC74" s="95" t="str">
        <f t="shared" si="54"/>
        <v/>
      </c>
      <c r="AD74" s="96" t="str">
        <f t="shared" si="55"/>
        <v/>
      </c>
      <c r="AE74" s="95" t="str">
        <f t="shared" si="56"/>
        <v/>
      </c>
      <c r="AF74" s="108" t="str">
        <f t="shared" si="57"/>
        <v/>
      </c>
      <c r="AI74" s="99"/>
      <c r="AJ74" s="99"/>
      <c r="AK74" s="100"/>
      <c r="AN74" s="99"/>
      <c r="AO74" s="99"/>
      <c r="AP74" s="100"/>
    </row>
    <row r="75" spans="1:42" ht="15.5">
      <c r="A75" s="20"/>
      <c r="B75" s="20"/>
      <c r="C75" s="21"/>
      <c r="D75" s="114">
        <f t="shared" si="10"/>
        <v>0</v>
      </c>
      <c r="E75" s="20"/>
      <c r="F75" s="20"/>
      <c r="G75" s="114">
        <f t="shared" si="11"/>
        <v>0</v>
      </c>
      <c r="H75" s="20"/>
      <c r="I75" s="33">
        <f t="shared" si="12"/>
        <v>0</v>
      </c>
      <c r="J75" s="23"/>
      <c r="K75" s="117">
        <f t="shared" si="35"/>
        <v>0</v>
      </c>
      <c r="L75" s="118" t="str">
        <f t="shared" si="36"/>
        <v/>
      </c>
      <c r="M75" s="119" t="str">
        <f t="shared" si="37"/>
        <v/>
      </c>
      <c r="N75" s="120">
        <f t="shared" si="38"/>
        <v>0</v>
      </c>
      <c r="O75" s="119" t="e">
        <f>Table1[[#This Row],[Final Gross Profit]]-Table1[[#This Row],[Original Estimated Gr Profit %]]</f>
        <v>#VALUE!</v>
      </c>
      <c r="P75" s="119">
        <f t="shared" si="25"/>
        <v>0</v>
      </c>
      <c r="Q75" s="119" t="str">
        <f t="shared" si="26"/>
        <v/>
      </c>
      <c r="R75" s="34">
        <f t="shared" si="27"/>
        <v>0</v>
      </c>
      <c r="S75" s="24"/>
      <c r="T75" s="24"/>
      <c r="U75" s="124">
        <f t="shared" si="28"/>
        <v>0</v>
      </c>
      <c r="V75" s="125" t="str">
        <f t="shared" si="29"/>
        <v/>
      </c>
      <c r="W75" s="24"/>
      <c r="X75" s="24"/>
      <c r="Y75" s="24"/>
      <c r="Z75" s="25"/>
      <c r="AB75" s="94">
        <f>'Step 1. Employee List'!B63</f>
        <v>0</v>
      </c>
      <c r="AC75" s="95" t="str">
        <f t="shared" si="54"/>
        <v/>
      </c>
      <c r="AD75" s="96" t="str">
        <f t="shared" si="55"/>
        <v/>
      </c>
      <c r="AE75" s="95" t="str">
        <f t="shared" si="56"/>
        <v/>
      </c>
      <c r="AF75" s="108" t="str">
        <f t="shared" si="57"/>
        <v/>
      </c>
      <c r="AI75" s="99"/>
      <c r="AJ75" s="99"/>
      <c r="AK75" s="100"/>
      <c r="AN75" s="99"/>
      <c r="AO75" s="99"/>
      <c r="AP75" s="100"/>
    </row>
    <row r="76" spans="1:42" ht="15.5">
      <c r="A76" s="20"/>
      <c r="B76" s="20"/>
      <c r="C76" s="21"/>
      <c r="D76" s="114">
        <f t="shared" si="10"/>
        <v>0</v>
      </c>
      <c r="E76" s="20"/>
      <c r="F76" s="20"/>
      <c r="G76" s="114">
        <f t="shared" si="11"/>
        <v>0</v>
      </c>
      <c r="H76" s="20"/>
      <c r="I76" s="33">
        <f t="shared" si="12"/>
        <v>0</v>
      </c>
      <c r="J76" s="23"/>
      <c r="K76" s="117">
        <f t="shared" si="35"/>
        <v>0</v>
      </c>
      <c r="L76" s="118" t="str">
        <f t="shared" si="36"/>
        <v/>
      </c>
      <c r="M76" s="119" t="str">
        <f t="shared" si="37"/>
        <v/>
      </c>
      <c r="N76" s="120">
        <f t="shared" si="38"/>
        <v>0</v>
      </c>
      <c r="O76" s="119" t="e">
        <f>Table1[[#This Row],[Final Gross Profit]]-Table1[[#This Row],[Original Estimated Gr Profit %]]</f>
        <v>#VALUE!</v>
      </c>
      <c r="P76" s="119">
        <f t="shared" si="25"/>
        <v>0</v>
      </c>
      <c r="Q76" s="119" t="str">
        <f t="shared" si="26"/>
        <v/>
      </c>
      <c r="R76" s="34">
        <f t="shared" si="27"/>
        <v>0</v>
      </c>
      <c r="S76" s="24"/>
      <c r="T76" s="24"/>
      <c r="U76" s="124">
        <f t="shared" si="28"/>
        <v>0</v>
      </c>
      <c r="V76" s="125" t="str">
        <f t="shared" si="29"/>
        <v/>
      </c>
      <c r="W76" s="24"/>
      <c r="X76" s="24"/>
      <c r="Y76" s="24"/>
      <c r="Z76" s="25"/>
      <c r="AB76" s="94">
        <f>'Step 1. Employee List'!B64</f>
        <v>0</v>
      </c>
      <c r="AC76" s="95" t="str">
        <f t="shared" si="54"/>
        <v/>
      </c>
      <c r="AD76" s="96" t="str">
        <f t="shared" si="55"/>
        <v/>
      </c>
      <c r="AE76" s="95" t="str">
        <f t="shared" si="56"/>
        <v/>
      </c>
      <c r="AF76" s="108" t="str">
        <f t="shared" si="57"/>
        <v/>
      </c>
      <c r="AI76" s="99"/>
      <c r="AJ76" s="99"/>
      <c r="AK76" s="100"/>
      <c r="AN76" s="99"/>
      <c r="AO76" s="99"/>
      <c r="AP76" s="100"/>
    </row>
    <row r="77" spans="1:42" ht="15.5">
      <c r="A77" s="20"/>
      <c r="B77" s="20"/>
      <c r="C77" s="21"/>
      <c r="D77" s="114">
        <f t="shared" ref="D77:D140" si="58">B77+C77</f>
        <v>0</v>
      </c>
      <c r="E77" s="20"/>
      <c r="F77" s="20"/>
      <c r="G77" s="114">
        <f t="shared" ref="G77:G140" si="59">E77+F77</f>
        <v>0</v>
      </c>
      <c r="H77" s="20"/>
      <c r="I77" s="33">
        <f t="shared" ref="I77:I140" si="60">G77-H77</f>
        <v>0</v>
      </c>
      <c r="J77" s="23"/>
      <c r="K77" s="117">
        <f t="shared" si="35"/>
        <v>0</v>
      </c>
      <c r="L77" s="118" t="str">
        <f t="shared" si="36"/>
        <v/>
      </c>
      <c r="M77" s="119" t="str">
        <f t="shared" si="37"/>
        <v/>
      </c>
      <c r="N77" s="120">
        <f t="shared" si="38"/>
        <v>0</v>
      </c>
      <c r="O77" s="119" t="e">
        <f>Table1[[#This Row],[Final Gross Profit]]-Table1[[#This Row],[Original Estimated Gr Profit %]]</f>
        <v>#VALUE!</v>
      </c>
      <c r="P77" s="119">
        <f t="shared" si="25"/>
        <v>0</v>
      </c>
      <c r="Q77" s="119" t="str">
        <f t="shared" si="26"/>
        <v/>
      </c>
      <c r="R77" s="34">
        <f t="shared" si="27"/>
        <v>0</v>
      </c>
      <c r="S77" s="24"/>
      <c r="T77" s="24"/>
      <c r="U77" s="124">
        <f t="shared" si="28"/>
        <v>0</v>
      </c>
      <c r="V77" s="125" t="str">
        <f t="shared" si="29"/>
        <v/>
      </c>
      <c r="W77" s="24"/>
      <c r="X77" s="24"/>
      <c r="Y77" s="24"/>
      <c r="Z77" s="25"/>
      <c r="AB77" s="94">
        <f>'Step 1. Employee List'!B65</f>
        <v>0</v>
      </c>
      <c r="AC77" s="95" t="str">
        <f t="shared" si="54"/>
        <v/>
      </c>
      <c r="AD77" s="96" t="str">
        <f t="shared" si="55"/>
        <v/>
      </c>
      <c r="AE77" s="95" t="str">
        <f t="shared" si="56"/>
        <v/>
      </c>
      <c r="AF77" s="108" t="str">
        <f t="shared" si="57"/>
        <v/>
      </c>
      <c r="AI77" s="99"/>
      <c r="AJ77" s="99"/>
      <c r="AK77" s="100"/>
      <c r="AN77" s="99"/>
      <c r="AO77" s="99"/>
      <c r="AP77" s="100"/>
    </row>
    <row r="78" spans="1:42" ht="15.5">
      <c r="A78" s="20"/>
      <c r="B78" s="20"/>
      <c r="C78" s="21"/>
      <c r="D78" s="114">
        <f t="shared" si="58"/>
        <v>0</v>
      </c>
      <c r="E78" s="20"/>
      <c r="F78" s="20"/>
      <c r="G78" s="114">
        <f t="shared" si="59"/>
        <v>0</v>
      </c>
      <c r="H78" s="20"/>
      <c r="I78" s="33">
        <f t="shared" si="60"/>
        <v>0</v>
      </c>
      <c r="J78" s="23"/>
      <c r="K78" s="117">
        <f t="shared" si="35"/>
        <v>0</v>
      </c>
      <c r="L78" s="118" t="str">
        <f t="shared" si="36"/>
        <v/>
      </c>
      <c r="M78" s="119" t="str">
        <f t="shared" si="37"/>
        <v/>
      </c>
      <c r="N78" s="120">
        <f t="shared" si="38"/>
        <v>0</v>
      </c>
      <c r="O78" s="119" t="e">
        <f>Table1[[#This Row],[Final Gross Profit]]-Table1[[#This Row],[Original Estimated Gr Profit %]]</f>
        <v>#VALUE!</v>
      </c>
      <c r="P78" s="119">
        <f t="shared" ref="P78:P141" si="61">IF(K78&lt;&gt;0,MIN(H78/K78,1),)</f>
        <v>0</v>
      </c>
      <c r="Q78" s="119" t="str">
        <f t="shared" ref="Q78:Q141" si="62">IF(ISERROR((G78-K78)/G78),"",(G78-K78)/G78)</f>
        <v/>
      </c>
      <c r="R78" s="34">
        <f t="shared" ref="R78:R141" si="63">G78-K78</f>
        <v>0</v>
      </c>
      <c r="S78" s="24"/>
      <c r="T78" s="24"/>
      <c r="U78" s="124">
        <f t="shared" ref="U78:U141" si="64">S78-T78</f>
        <v>0</v>
      </c>
      <c r="V78" s="125" t="str">
        <f t="shared" ref="V78:V141" si="65">IFERROR(U78/S78,"")</f>
        <v/>
      </c>
      <c r="W78" s="24"/>
      <c r="X78" s="24"/>
      <c r="Y78" s="24"/>
      <c r="Z78" s="25"/>
      <c r="AB78" s="94">
        <f>'Step 1. Employee List'!B66</f>
        <v>0</v>
      </c>
      <c r="AC78" s="95" t="str">
        <f t="shared" ref="AC78:AC80" si="66">IF(AB78=0,"",SUMIF(Y$13:Y$155,AB78,R$13:R$155))</f>
        <v/>
      </c>
      <c r="AD78" s="96" t="str">
        <f t="shared" ref="AD78:AD80" si="67">IFERROR(IF(AB78=0,"",AC78/AE78),"")</f>
        <v/>
      </c>
      <c r="AE78" s="95" t="str">
        <f t="shared" ref="AE78:AE80" si="68">IF(AB78=0,"",SUMIF(Y$13:Y$155,AB78,D$13:D$155))</f>
        <v/>
      </c>
      <c r="AF78" s="108" t="str">
        <f t="shared" ref="AF78:AF80" si="69">IF(AB78=0,"",IF(ISERROR(SUMIF(Y$13:Y$155,AB78,Z$13:Z$155)/COUNTIF(Y$13:Y$155,AB78)),"",SUMIF(Y$13:Y$155,AB78,Z$13:Z$155)/COUNTIF(Y$13:Y$155,AB78)))</f>
        <v/>
      </c>
      <c r="AI78" s="99"/>
      <c r="AJ78" s="99"/>
      <c r="AK78" s="100"/>
      <c r="AN78" s="99"/>
      <c r="AO78" s="99"/>
      <c r="AP78" s="100"/>
    </row>
    <row r="79" spans="1:42" ht="15.5">
      <c r="A79" s="20"/>
      <c r="B79" s="20"/>
      <c r="C79" s="21"/>
      <c r="D79" s="114">
        <f t="shared" si="58"/>
        <v>0</v>
      </c>
      <c r="E79" s="20"/>
      <c r="F79" s="20"/>
      <c r="G79" s="114">
        <f t="shared" si="59"/>
        <v>0</v>
      </c>
      <c r="H79" s="20"/>
      <c r="I79" s="33">
        <f t="shared" si="60"/>
        <v>0</v>
      </c>
      <c r="J79" s="23"/>
      <c r="K79" s="117">
        <f t="shared" ref="K79:K142" si="70">H79+J79</f>
        <v>0</v>
      </c>
      <c r="L79" s="118" t="str">
        <f t="shared" ref="L79:L142" si="71">IF(ISERROR((B79-E79)/B79),"",(B79-E79)/B79)</f>
        <v/>
      </c>
      <c r="M79" s="119" t="str">
        <f t="shared" ref="M79:M142" si="72">IF(ISERROR((C79-F79)/C79),"",(C79-F79)/C79)</f>
        <v/>
      </c>
      <c r="N79" s="120">
        <f t="shared" si="38"/>
        <v>0</v>
      </c>
      <c r="O79" s="119" t="e">
        <f>Table1[[#This Row],[Final Gross Profit]]-Table1[[#This Row],[Original Estimated Gr Profit %]]</f>
        <v>#VALUE!</v>
      </c>
      <c r="P79" s="119">
        <f t="shared" si="61"/>
        <v>0</v>
      </c>
      <c r="Q79" s="119" t="str">
        <f t="shared" si="62"/>
        <v/>
      </c>
      <c r="R79" s="34">
        <f t="shared" si="63"/>
        <v>0</v>
      </c>
      <c r="S79" s="24"/>
      <c r="T79" s="24"/>
      <c r="U79" s="124">
        <f t="shared" si="64"/>
        <v>0</v>
      </c>
      <c r="V79" s="125" t="str">
        <f t="shared" si="65"/>
        <v/>
      </c>
      <c r="W79" s="24"/>
      <c r="X79" s="24"/>
      <c r="Y79" s="24"/>
      <c r="Z79" s="25"/>
      <c r="AB79" s="94">
        <f>'Step 1. Employee List'!B67</f>
        <v>0</v>
      </c>
      <c r="AC79" s="95" t="str">
        <f t="shared" si="66"/>
        <v/>
      </c>
      <c r="AD79" s="96" t="str">
        <f t="shared" si="67"/>
        <v/>
      </c>
      <c r="AE79" s="95" t="str">
        <f t="shared" si="68"/>
        <v/>
      </c>
      <c r="AF79" s="108" t="str">
        <f t="shared" si="69"/>
        <v/>
      </c>
      <c r="AI79" s="99"/>
      <c r="AJ79" s="99"/>
      <c r="AK79" s="100"/>
      <c r="AN79" s="99"/>
      <c r="AO79" s="99"/>
      <c r="AP79" s="100"/>
    </row>
    <row r="80" spans="1:42" ht="15.5">
      <c r="A80" s="20"/>
      <c r="B80" s="20"/>
      <c r="C80" s="21"/>
      <c r="D80" s="114">
        <f t="shared" si="58"/>
        <v>0</v>
      </c>
      <c r="E80" s="20"/>
      <c r="F80" s="20"/>
      <c r="G80" s="114">
        <f t="shared" si="59"/>
        <v>0</v>
      </c>
      <c r="H80" s="20"/>
      <c r="I80" s="33">
        <f t="shared" si="60"/>
        <v>0</v>
      </c>
      <c r="J80" s="23"/>
      <c r="K80" s="117">
        <f t="shared" si="70"/>
        <v>0</v>
      </c>
      <c r="L80" s="118" t="str">
        <f t="shared" si="71"/>
        <v/>
      </c>
      <c r="M80" s="119" t="str">
        <f t="shared" si="72"/>
        <v/>
      </c>
      <c r="N80" s="120">
        <f t="shared" ref="N80:N143" si="73">IF(D80&lt;&gt;0,(D80-K80)/D80,0)</f>
        <v>0</v>
      </c>
      <c r="O80" s="119" t="e">
        <f>Table1[[#This Row],[Final Gross Profit]]-Table1[[#This Row],[Original Estimated Gr Profit %]]</f>
        <v>#VALUE!</v>
      </c>
      <c r="P80" s="119">
        <f t="shared" si="61"/>
        <v>0</v>
      </c>
      <c r="Q80" s="119" t="str">
        <f t="shared" si="62"/>
        <v/>
      </c>
      <c r="R80" s="34">
        <f t="shared" si="63"/>
        <v>0</v>
      </c>
      <c r="S80" s="24"/>
      <c r="T80" s="24"/>
      <c r="U80" s="124">
        <f t="shared" si="64"/>
        <v>0</v>
      </c>
      <c r="V80" s="125" t="str">
        <f t="shared" si="65"/>
        <v/>
      </c>
      <c r="W80" s="24"/>
      <c r="X80" s="24"/>
      <c r="Y80" s="24"/>
      <c r="Z80" s="25"/>
      <c r="AB80" s="94">
        <f>'Step 1. Employee List'!B68</f>
        <v>0</v>
      </c>
      <c r="AC80" s="95" t="str">
        <f t="shared" si="66"/>
        <v/>
      </c>
      <c r="AD80" s="96" t="str">
        <f t="shared" si="67"/>
        <v/>
      </c>
      <c r="AE80" s="95" t="str">
        <f t="shared" si="68"/>
        <v/>
      </c>
      <c r="AF80" s="108" t="str">
        <f t="shared" si="69"/>
        <v/>
      </c>
      <c r="AI80" s="99"/>
      <c r="AJ80" s="99"/>
      <c r="AK80" s="100"/>
      <c r="AN80" s="99"/>
      <c r="AO80" s="99"/>
      <c r="AP80" s="100"/>
    </row>
    <row r="81" spans="1:42" ht="15.5">
      <c r="A81" s="20"/>
      <c r="B81" s="20"/>
      <c r="C81" s="21"/>
      <c r="D81" s="114">
        <f t="shared" si="58"/>
        <v>0</v>
      </c>
      <c r="E81" s="20"/>
      <c r="F81" s="20"/>
      <c r="G81" s="114">
        <f t="shared" si="59"/>
        <v>0</v>
      </c>
      <c r="H81" s="20"/>
      <c r="I81" s="33">
        <f t="shared" si="60"/>
        <v>0</v>
      </c>
      <c r="J81" s="23"/>
      <c r="K81" s="117">
        <f t="shared" si="70"/>
        <v>0</v>
      </c>
      <c r="L81" s="118" t="str">
        <f t="shared" si="71"/>
        <v/>
      </c>
      <c r="M81" s="119" t="str">
        <f t="shared" si="72"/>
        <v/>
      </c>
      <c r="N81" s="120">
        <f t="shared" si="73"/>
        <v>0</v>
      </c>
      <c r="O81" s="119" t="e">
        <f>Table1[[#This Row],[Final Gross Profit]]-Table1[[#This Row],[Original Estimated Gr Profit %]]</f>
        <v>#VALUE!</v>
      </c>
      <c r="P81" s="119">
        <f t="shared" si="61"/>
        <v>0</v>
      </c>
      <c r="Q81" s="119" t="str">
        <f t="shared" si="62"/>
        <v/>
      </c>
      <c r="R81" s="34">
        <f t="shared" si="63"/>
        <v>0</v>
      </c>
      <c r="S81" s="24"/>
      <c r="T81" s="24"/>
      <c r="U81" s="124">
        <f t="shared" si="64"/>
        <v>0</v>
      </c>
      <c r="V81" s="125" t="str">
        <f t="shared" si="65"/>
        <v/>
      </c>
      <c r="W81" s="24"/>
      <c r="X81" s="24"/>
      <c r="Y81" s="24"/>
      <c r="Z81" s="25"/>
      <c r="AB81" s="94">
        <f>'Step 1. Employee List'!B69</f>
        <v>0</v>
      </c>
      <c r="AC81" s="95" t="str">
        <f t="shared" ref="AC81:AC85" si="74">IF(AB81=0,"",SUMIF(Y$13:Y$155,AB81,R$13:R$155))</f>
        <v/>
      </c>
      <c r="AD81" s="96" t="str">
        <f t="shared" ref="AD81:AD85" si="75">IFERROR(IF(AB81=0,"",AC81/AE81),"")</f>
        <v/>
      </c>
      <c r="AE81" s="95" t="str">
        <f t="shared" ref="AE81:AE85" si="76">IF(AB81=0,"",SUMIF(Y$13:Y$155,AB81,D$13:D$155))</f>
        <v/>
      </c>
      <c r="AF81" s="108" t="str">
        <f t="shared" ref="AF81:AF85" si="77">IF(AB81=0,"",IF(ISERROR(SUMIF(Y$13:Y$155,AB81,Z$13:Z$155)/COUNTIF(Y$13:Y$155,AB81)),"",SUMIF(Y$13:Y$155,AB81,Z$13:Z$155)/COUNTIF(Y$13:Y$155,AB81)))</f>
        <v/>
      </c>
      <c r="AI81" s="99"/>
      <c r="AJ81" s="99"/>
      <c r="AK81" s="100"/>
      <c r="AN81" s="99"/>
      <c r="AO81" s="99"/>
      <c r="AP81" s="100"/>
    </row>
    <row r="82" spans="1:42" ht="15.5">
      <c r="A82" s="20"/>
      <c r="B82" s="20"/>
      <c r="C82" s="21"/>
      <c r="D82" s="114">
        <f t="shared" si="58"/>
        <v>0</v>
      </c>
      <c r="E82" s="20"/>
      <c r="F82" s="20"/>
      <c r="G82" s="114">
        <f t="shared" si="59"/>
        <v>0</v>
      </c>
      <c r="H82" s="20"/>
      <c r="I82" s="33">
        <f t="shared" si="60"/>
        <v>0</v>
      </c>
      <c r="J82" s="23"/>
      <c r="K82" s="117">
        <f t="shared" si="70"/>
        <v>0</v>
      </c>
      <c r="L82" s="118" t="str">
        <f t="shared" si="71"/>
        <v/>
      </c>
      <c r="M82" s="119" t="str">
        <f t="shared" si="72"/>
        <v/>
      </c>
      <c r="N82" s="120">
        <f t="shared" si="73"/>
        <v>0</v>
      </c>
      <c r="O82" s="119" t="e">
        <f>Table1[[#This Row],[Final Gross Profit]]-Table1[[#This Row],[Original Estimated Gr Profit %]]</f>
        <v>#VALUE!</v>
      </c>
      <c r="P82" s="119">
        <f t="shared" si="61"/>
        <v>0</v>
      </c>
      <c r="Q82" s="119" t="str">
        <f t="shared" si="62"/>
        <v/>
      </c>
      <c r="R82" s="34">
        <f t="shared" si="63"/>
        <v>0</v>
      </c>
      <c r="S82" s="24"/>
      <c r="T82" s="24"/>
      <c r="U82" s="124">
        <f t="shared" si="64"/>
        <v>0</v>
      </c>
      <c r="V82" s="125" t="str">
        <f t="shared" si="65"/>
        <v/>
      </c>
      <c r="W82" s="24"/>
      <c r="X82" s="24"/>
      <c r="Y82" s="24"/>
      <c r="Z82" s="25"/>
      <c r="AB82" s="94">
        <f>'Step 1. Employee List'!B70</f>
        <v>0</v>
      </c>
      <c r="AC82" s="95" t="str">
        <f t="shared" si="74"/>
        <v/>
      </c>
      <c r="AD82" s="96" t="str">
        <f t="shared" si="75"/>
        <v/>
      </c>
      <c r="AE82" s="95" t="str">
        <f t="shared" si="76"/>
        <v/>
      </c>
      <c r="AF82" s="108" t="str">
        <f t="shared" si="77"/>
        <v/>
      </c>
      <c r="AI82" s="99"/>
      <c r="AJ82" s="99"/>
      <c r="AK82" s="100"/>
      <c r="AN82" s="99"/>
      <c r="AO82" s="99"/>
      <c r="AP82" s="100"/>
    </row>
    <row r="83" spans="1:42" ht="15.5">
      <c r="A83" s="20"/>
      <c r="B83" s="20"/>
      <c r="C83" s="21"/>
      <c r="D83" s="114">
        <f t="shared" si="58"/>
        <v>0</v>
      </c>
      <c r="E83" s="20"/>
      <c r="F83" s="20"/>
      <c r="G83" s="114">
        <f t="shared" si="59"/>
        <v>0</v>
      </c>
      <c r="H83" s="20"/>
      <c r="I83" s="33">
        <f t="shared" si="60"/>
        <v>0</v>
      </c>
      <c r="J83" s="23"/>
      <c r="K83" s="117">
        <f t="shared" si="70"/>
        <v>0</v>
      </c>
      <c r="L83" s="118" t="str">
        <f t="shared" si="71"/>
        <v/>
      </c>
      <c r="M83" s="119" t="str">
        <f t="shared" si="72"/>
        <v/>
      </c>
      <c r="N83" s="120">
        <f t="shared" si="73"/>
        <v>0</v>
      </c>
      <c r="O83" s="119" t="e">
        <f>Table1[[#This Row],[Final Gross Profit]]-Table1[[#This Row],[Original Estimated Gr Profit %]]</f>
        <v>#VALUE!</v>
      </c>
      <c r="P83" s="119">
        <f t="shared" si="61"/>
        <v>0</v>
      </c>
      <c r="Q83" s="119" t="str">
        <f t="shared" si="62"/>
        <v/>
      </c>
      <c r="R83" s="34">
        <f t="shared" si="63"/>
        <v>0</v>
      </c>
      <c r="S83" s="24"/>
      <c r="T83" s="24"/>
      <c r="U83" s="124">
        <f t="shared" si="64"/>
        <v>0</v>
      </c>
      <c r="V83" s="125" t="str">
        <f t="shared" si="65"/>
        <v/>
      </c>
      <c r="W83" s="24"/>
      <c r="X83" s="24"/>
      <c r="Y83" s="24"/>
      <c r="Z83" s="25"/>
      <c r="AB83" s="94">
        <f>'Step 1. Employee List'!B71</f>
        <v>0</v>
      </c>
      <c r="AC83" s="95" t="str">
        <f t="shared" si="74"/>
        <v/>
      </c>
      <c r="AD83" s="96" t="str">
        <f t="shared" si="75"/>
        <v/>
      </c>
      <c r="AE83" s="95" t="str">
        <f t="shared" si="76"/>
        <v/>
      </c>
      <c r="AF83" s="108" t="str">
        <f t="shared" si="77"/>
        <v/>
      </c>
      <c r="AI83" s="99"/>
      <c r="AJ83" s="99"/>
      <c r="AK83" s="100"/>
      <c r="AN83" s="99"/>
      <c r="AO83" s="99"/>
      <c r="AP83" s="100"/>
    </row>
    <row r="84" spans="1:42" ht="15.5">
      <c r="A84" s="20"/>
      <c r="B84" s="20"/>
      <c r="C84" s="21"/>
      <c r="D84" s="114">
        <f t="shared" si="58"/>
        <v>0</v>
      </c>
      <c r="E84" s="20"/>
      <c r="F84" s="20"/>
      <c r="G84" s="114">
        <f t="shared" si="59"/>
        <v>0</v>
      </c>
      <c r="H84" s="20"/>
      <c r="I84" s="33">
        <f t="shared" si="60"/>
        <v>0</v>
      </c>
      <c r="J84" s="23"/>
      <c r="K84" s="117">
        <f t="shared" si="70"/>
        <v>0</v>
      </c>
      <c r="L84" s="118" t="str">
        <f t="shared" si="71"/>
        <v/>
      </c>
      <c r="M84" s="119" t="str">
        <f t="shared" si="72"/>
        <v/>
      </c>
      <c r="N84" s="120">
        <f t="shared" si="73"/>
        <v>0</v>
      </c>
      <c r="O84" s="119" t="e">
        <f>Table1[[#This Row],[Final Gross Profit]]-Table1[[#This Row],[Original Estimated Gr Profit %]]</f>
        <v>#VALUE!</v>
      </c>
      <c r="P84" s="119">
        <f t="shared" si="61"/>
        <v>0</v>
      </c>
      <c r="Q84" s="119" t="str">
        <f t="shared" si="62"/>
        <v/>
      </c>
      <c r="R84" s="34">
        <f t="shared" si="63"/>
        <v>0</v>
      </c>
      <c r="S84" s="24"/>
      <c r="T84" s="24"/>
      <c r="U84" s="124">
        <f t="shared" si="64"/>
        <v>0</v>
      </c>
      <c r="V84" s="125" t="str">
        <f t="shared" si="65"/>
        <v/>
      </c>
      <c r="W84" s="24"/>
      <c r="X84" s="24"/>
      <c r="Y84" s="24"/>
      <c r="Z84" s="25"/>
      <c r="AB84" s="94">
        <f>'Step 1. Employee List'!B72</f>
        <v>0</v>
      </c>
      <c r="AC84" s="95" t="str">
        <f t="shared" si="74"/>
        <v/>
      </c>
      <c r="AD84" s="96" t="str">
        <f t="shared" si="75"/>
        <v/>
      </c>
      <c r="AE84" s="95" t="str">
        <f t="shared" si="76"/>
        <v/>
      </c>
      <c r="AF84" s="108" t="str">
        <f t="shared" si="77"/>
        <v/>
      </c>
      <c r="AI84" s="99"/>
      <c r="AJ84" s="99"/>
      <c r="AK84" s="100"/>
      <c r="AN84" s="99"/>
      <c r="AO84" s="99"/>
      <c r="AP84" s="100"/>
    </row>
    <row r="85" spans="1:42" ht="15.5">
      <c r="A85" s="20"/>
      <c r="B85" s="20"/>
      <c r="C85" s="21"/>
      <c r="D85" s="114">
        <f t="shared" si="58"/>
        <v>0</v>
      </c>
      <c r="E85" s="20"/>
      <c r="F85" s="20"/>
      <c r="G85" s="114">
        <f t="shared" si="59"/>
        <v>0</v>
      </c>
      <c r="H85" s="20"/>
      <c r="I85" s="33">
        <f t="shared" si="60"/>
        <v>0</v>
      </c>
      <c r="J85" s="23"/>
      <c r="K85" s="117">
        <f t="shared" si="70"/>
        <v>0</v>
      </c>
      <c r="L85" s="118" t="str">
        <f t="shared" si="71"/>
        <v/>
      </c>
      <c r="M85" s="119" t="str">
        <f t="shared" si="72"/>
        <v/>
      </c>
      <c r="N85" s="120">
        <f t="shared" si="73"/>
        <v>0</v>
      </c>
      <c r="O85" s="119" t="e">
        <f>Table1[[#This Row],[Final Gross Profit]]-Table1[[#This Row],[Original Estimated Gr Profit %]]</f>
        <v>#VALUE!</v>
      </c>
      <c r="P85" s="119">
        <f t="shared" si="61"/>
        <v>0</v>
      </c>
      <c r="Q85" s="119" t="str">
        <f t="shared" si="62"/>
        <v/>
      </c>
      <c r="R85" s="34">
        <f t="shared" si="63"/>
        <v>0</v>
      </c>
      <c r="S85" s="24"/>
      <c r="T85" s="24"/>
      <c r="U85" s="124">
        <f t="shared" si="64"/>
        <v>0</v>
      </c>
      <c r="V85" s="125" t="str">
        <f t="shared" si="65"/>
        <v/>
      </c>
      <c r="W85" s="24"/>
      <c r="X85" s="24"/>
      <c r="Y85" s="24"/>
      <c r="Z85" s="25"/>
      <c r="AB85" s="94">
        <f>'Step 1. Employee List'!B73</f>
        <v>0</v>
      </c>
      <c r="AC85" s="95" t="str">
        <f t="shared" si="74"/>
        <v/>
      </c>
      <c r="AD85" s="96" t="str">
        <f t="shared" si="75"/>
        <v/>
      </c>
      <c r="AE85" s="95" t="str">
        <f t="shared" si="76"/>
        <v/>
      </c>
      <c r="AF85" s="108" t="str">
        <f t="shared" si="77"/>
        <v/>
      </c>
      <c r="AI85" s="99"/>
      <c r="AJ85" s="99"/>
      <c r="AK85" s="100"/>
      <c r="AN85" s="99"/>
      <c r="AO85" s="99"/>
      <c r="AP85" s="100"/>
    </row>
    <row r="86" spans="1:42" ht="15.5">
      <c r="A86" s="20"/>
      <c r="B86" s="20"/>
      <c r="C86" s="21"/>
      <c r="D86" s="114">
        <f t="shared" si="58"/>
        <v>0</v>
      </c>
      <c r="E86" s="20"/>
      <c r="F86" s="20"/>
      <c r="G86" s="114">
        <f t="shared" si="59"/>
        <v>0</v>
      </c>
      <c r="H86" s="20"/>
      <c r="I86" s="33">
        <f t="shared" si="60"/>
        <v>0</v>
      </c>
      <c r="J86" s="23"/>
      <c r="K86" s="117">
        <f t="shared" si="70"/>
        <v>0</v>
      </c>
      <c r="L86" s="118" t="str">
        <f t="shared" si="71"/>
        <v/>
      </c>
      <c r="M86" s="119" t="str">
        <f t="shared" si="72"/>
        <v/>
      </c>
      <c r="N86" s="120">
        <f t="shared" si="73"/>
        <v>0</v>
      </c>
      <c r="O86" s="119" t="e">
        <f>Table1[[#This Row],[Final Gross Profit]]-Table1[[#This Row],[Original Estimated Gr Profit %]]</f>
        <v>#VALUE!</v>
      </c>
      <c r="P86" s="119">
        <f t="shared" si="61"/>
        <v>0</v>
      </c>
      <c r="Q86" s="119" t="str">
        <f t="shared" si="62"/>
        <v/>
      </c>
      <c r="R86" s="34">
        <f t="shared" si="63"/>
        <v>0</v>
      </c>
      <c r="S86" s="24"/>
      <c r="T86" s="24"/>
      <c r="U86" s="124">
        <f t="shared" si="64"/>
        <v>0</v>
      </c>
      <c r="V86" s="125" t="str">
        <f t="shared" si="65"/>
        <v/>
      </c>
      <c r="W86" s="24"/>
      <c r="X86" s="24"/>
      <c r="Y86" s="24"/>
      <c r="Z86" s="25"/>
      <c r="AC86" s="99"/>
      <c r="AD86" s="99"/>
      <c r="AE86" s="99"/>
      <c r="AF86" s="100"/>
      <c r="AI86" s="99"/>
      <c r="AJ86" s="99"/>
      <c r="AK86" s="100"/>
      <c r="AN86" s="99"/>
      <c r="AO86" s="99"/>
      <c r="AP86" s="100"/>
    </row>
    <row r="87" spans="1:42" ht="15.5">
      <c r="A87" s="20"/>
      <c r="B87" s="20"/>
      <c r="C87" s="21"/>
      <c r="D87" s="114">
        <f t="shared" si="58"/>
        <v>0</v>
      </c>
      <c r="E87" s="20"/>
      <c r="F87" s="20"/>
      <c r="G87" s="114">
        <f t="shared" si="59"/>
        <v>0</v>
      </c>
      <c r="H87" s="20"/>
      <c r="I87" s="33">
        <f t="shared" si="60"/>
        <v>0</v>
      </c>
      <c r="J87" s="23"/>
      <c r="K87" s="117">
        <f t="shared" si="70"/>
        <v>0</v>
      </c>
      <c r="L87" s="118" t="str">
        <f t="shared" si="71"/>
        <v/>
      </c>
      <c r="M87" s="119" t="str">
        <f t="shared" si="72"/>
        <v/>
      </c>
      <c r="N87" s="120">
        <f t="shared" si="73"/>
        <v>0</v>
      </c>
      <c r="O87" s="119" t="e">
        <f>Table1[[#This Row],[Final Gross Profit]]-Table1[[#This Row],[Original Estimated Gr Profit %]]</f>
        <v>#VALUE!</v>
      </c>
      <c r="P87" s="119">
        <f t="shared" si="61"/>
        <v>0</v>
      </c>
      <c r="Q87" s="119" t="str">
        <f t="shared" si="62"/>
        <v/>
      </c>
      <c r="R87" s="34">
        <f t="shared" si="63"/>
        <v>0</v>
      </c>
      <c r="S87" s="24"/>
      <c r="T87" s="24"/>
      <c r="U87" s="124">
        <f t="shared" si="64"/>
        <v>0</v>
      </c>
      <c r="V87" s="125" t="str">
        <f t="shared" si="65"/>
        <v/>
      </c>
      <c r="W87" s="24"/>
      <c r="X87" s="24"/>
      <c r="Y87" s="24"/>
      <c r="Z87" s="25"/>
      <c r="AC87" s="99"/>
      <c r="AD87" s="99"/>
      <c r="AE87" s="99"/>
      <c r="AF87" s="100"/>
      <c r="AI87" s="99"/>
      <c r="AJ87" s="99"/>
      <c r="AK87" s="100"/>
      <c r="AN87" s="99"/>
      <c r="AO87" s="99"/>
      <c r="AP87" s="100"/>
    </row>
    <row r="88" spans="1:42" ht="15.5">
      <c r="A88" s="20"/>
      <c r="B88" s="20"/>
      <c r="C88" s="21"/>
      <c r="D88" s="114">
        <f t="shared" si="58"/>
        <v>0</v>
      </c>
      <c r="E88" s="20"/>
      <c r="F88" s="20"/>
      <c r="G88" s="114">
        <f t="shared" si="59"/>
        <v>0</v>
      </c>
      <c r="H88" s="20"/>
      <c r="I88" s="33">
        <f t="shared" si="60"/>
        <v>0</v>
      </c>
      <c r="J88" s="23"/>
      <c r="K88" s="117">
        <f t="shared" si="70"/>
        <v>0</v>
      </c>
      <c r="L88" s="118" t="str">
        <f t="shared" si="71"/>
        <v/>
      </c>
      <c r="M88" s="119" t="str">
        <f t="shared" si="72"/>
        <v/>
      </c>
      <c r="N88" s="120">
        <f t="shared" si="73"/>
        <v>0</v>
      </c>
      <c r="O88" s="119" t="e">
        <f>Table1[[#This Row],[Final Gross Profit]]-Table1[[#This Row],[Original Estimated Gr Profit %]]</f>
        <v>#VALUE!</v>
      </c>
      <c r="P88" s="119">
        <f t="shared" si="61"/>
        <v>0</v>
      </c>
      <c r="Q88" s="119" t="str">
        <f t="shared" si="62"/>
        <v/>
      </c>
      <c r="R88" s="34">
        <f t="shared" si="63"/>
        <v>0</v>
      </c>
      <c r="S88" s="24"/>
      <c r="T88" s="24"/>
      <c r="U88" s="124">
        <f t="shared" si="64"/>
        <v>0</v>
      </c>
      <c r="V88" s="125" t="str">
        <f t="shared" si="65"/>
        <v/>
      </c>
      <c r="W88" s="24"/>
      <c r="X88" s="24"/>
      <c r="Y88" s="24"/>
      <c r="Z88" s="25"/>
      <c r="AC88" s="99"/>
      <c r="AD88" s="99"/>
      <c r="AE88" s="99"/>
      <c r="AF88" s="100"/>
      <c r="AI88" s="99"/>
      <c r="AJ88" s="99"/>
      <c r="AK88" s="100"/>
      <c r="AN88" s="99"/>
      <c r="AO88" s="99"/>
      <c r="AP88" s="100"/>
    </row>
    <row r="89" spans="1:42" ht="15.5">
      <c r="A89" s="20"/>
      <c r="B89" s="20"/>
      <c r="C89" s="21"/>
      <c r="D89" s="114">
        <f t="shared" si="58"/>
        <v>0</v>
      </c>
      <c r="E89" s="20"/>
      <c r="F89" s="20"/>
      <c r="G89" s="114">
        <f t="shared" si="59"/>
        <v>0</v>
      </c>
      <c r="H89" s="20"/>
      <c r="I89" s="33">
        <f t="shared" si="60"/>
        <v>0</v>
      </c>
      <c r="J89" s="23"/>
      <c r="K89" s="117">
        <f t="shared" si="70"/>
        <v>0</v>
      </c>
      <c r="L89" s="118" t="str">
        <f t="shared" si="71"/>
        <v/>
      </c>
      <c r="M89" s="119" t="str">
        <f t="shared" si="72"/>
        <v/>
      </c>
      <c r="N89" s="120">
        <f t="shared" si="73"/>
        <v>0</v>
      </c>
      <c r="O89" s="119" t="e">
        <f>Table1[[#This Row],[Final Gross Profit]]-Table1[[#This Row],[Original Estimated Gr Profit %]]</f>
        <v>#VALUE!</v>
      </c>
      <c r="P89" s="119">
        <f t="shared" si="61"/>
        <v>0</v>
      </c>
      <c r="Q89" s="119" t="str">
        <f t="shared" si="62"/>
        <v/>
      </c>
      <c r="R89" s="34">
        <f t="shared" si="63"/>
        <v>0</v>
      </c>
      <c r="S89" s="24"/>
      <c r="T89" s="24"/>
      <c r="U89" s="124">
        <f t="shared" si="64"/>
        <v>0</v>
      </c>
      <c r="V89" s="125" t="str">
        <f t="shared" si="65"/>
        <v/>
      </c>
      <c r="W89" s="24"/>
      <c r="X89" s="24"/>
      <c r="Y89" s="24"/>
      <c r="Z89" s="25"/>
      <c r="AC89" s="99"/>
      <c r="AD89" s="99"/>
      <c r="AE89" s="99"/>
      <c r="AF89" s="100"/>
      <c r="AI89" s="99"/>
      <c r="AJ89" s="99"/>
      <c r="AK89" s="100"/>
      <c r="AN89" s="99"/>
      <c r="AO89" s="99"/>
      <c r="AP89" s="100"/>
    </row>
    <row r="90" spans="1:42" ht="15.5">
      <c r="A90" s="20"/>
      <c r="B90" s="20"/>
      <c r="C90" s="21"/>
      <c r="D90" s="114">
        <f t="shared" si="58"/>
        <v>0</v>
      </c>
      <c r="E90" s="20"/>
      <c r="F90" s="20"/>
      <c r="G90" s="114">
        <f t="shared" si="59"/>
        <v>0</v>
      </c>
      <c r="H90" s="20"/>
      <c r="I90" s="33">
        <f t="shared" si="60"/>
        <v>0</v>
      </c>
      <c r="J90" s="23"/>
      <c r="K90" s="117">
        <f t="shared" si="70"/>
        <v>0</v>
      </c>
      <c r="L90" s="118" t="str">
        <f t="shared" si="71"/>
        <v/>
      </c>
      <c r="M90" s="119" t="str">
        <f t="shared" si="72"/>
        <v/>
      </c>
      <c r="N90" s="120">
        <f t="shared" si="73"/>
        <v>0</v>
      </c>
      <c r="O90" s="119" t="e">
        <f>Table1[[#This Row],[Final Gross Profit]]-Table1[[#This Row],[Original Estimated Gr Profit %]]</f>
        <v>#VALUE!</v>
      </c>
      <c r="P90" s="119">
        <f t="shared" si="61"/>
        <v>0</v>
      </c>
      <c r="Q90" s="119" t="str">
        <f t="shared" si="62"/>
        <v/>
      </c>
      <c r="R90" s="34">
        <f t="shared" si="63"/>
        <v>0</v>
      </c>
      <c r="S90" s="24"/>
      <c r="T90" s="24"/>
      <c r="U90" s="124">
        <f t="shared" si="64"/>
        <v>0</v>
      </c>
      <c r="V90" s="125" t="str">
        <f t="shared" si="65"/>
        <v/>
      </c>
      <c r="W90" s="24"/>
      <c r="X90" s="24"/>
      <c r="Y90" s="24"/>
      <c r="Z90" s="25"/>
      <c r="AC90" s="99"/>
      <c r="AD90" s="99"/>
      <c r="AE90" s="99"/>
      <c r="AF90" s="100"/>
      <c r="AI90" s="99"/>
      <c r="AJ90" s="99"/>
      <c r="AK90" s="100"/>
      <c r="AN90" s="99"/>
      <c r="AO90" s="99"/>
      <c r="AP90" s="100"/>
    </row>
    <row r="91" spans="1:42" ht="15.5">
      <c r="A91" s="20"/>
      <c r="B91" s="20"/>
      <c r="C91" s="21"/>
      <c r="D91" s="114">
        <f t="shared" si="58"/>
        <v>0</v>
      </c>
      <c r="E91" s="20"/>
      <c r="F91" s="20"/>
      <c r="G91" s="114">
        <f t="shared" si="59"/>
        <v>0</v>
      </c>
      <c r="H91" s="20"/>
      <c r="I91" s="33">
        <f t="shared" si="60"/>
        <v>0</v>
      </c>
      <c r="J91" s="23"/>
      <c r="K91" s="117">
        <f t="shared" si="70"/>
        <v>0</v>
      </c>
      <c r="L91" s="118" t="str">
        <f t="shared" si="71"/>
        <v/>
      </c>
      <c r="M91" s="119" t="str">
        <f t="shared" si="72"/>
        <v/>
      </c>
      <c r="N91" s="120">
        <f t="shared" si="73"/>
        <v>0</v>
      </c>
      <c r="O91" s="119" t="e">
        <f>Table1[[#This Row],[Final Gross Profit]]-Table1[[#This Row],[Original Estimated Gr Profit %]]</f>
        <v>#VALUE!</v>
      </c>
      <c r="P91" s="119">
        <f t="shared" si="61"/>
        <v>0</v>
      </c>
      <c r="Q91" s="119" t="str">
        <f t="shared" si="62"/>
        <v/>
      </c>
      <c r="R91" s="34">
        <f t="shared" si="63"/>
        <v>0</v>
      </c>
      <c r="S91" s="24"/>
      <c r="T91" s="24"/>
      <c r="U91" s="124">
        <f t="shared" si="64"/>
        <v>0</v>
      </c>
      <c r="V91" s="125" t="str">
        <f t="shared" si="65"/>
        <v/>
      </c>
      <c r="W91" s="24"/>
      <c r="X91" s="24"/>
      <c r="Y91" s="24"/>
      <c r="Z91" s="25"/>
      <c r="AC91" s="99"/>
      <c r="AD91" s="99"/>
      <c r="AE91" s="99"/>
      <c r="AF91" s="100"/>
      <c r="AI91" s="99"/>
      <c r="AJ91" s="99"/>
      <c r="AK91" s="100"/>
      <c r="AN91" s="99"/>
      <c r="AO91" s="99"/>
      <c r="AP91" s="100"/>
    </row>
    <row r="92" spans="1:42" ht="15.5">
      <c r="A92" s="20"/>
      <c r="B92" s="20"/>
      <c r="C92" s="21"/>
      <c r="D92" s="114">
        <f t="shared" si="58"/>
        <v>0</v>
      </c>
      <c r="E92" s="20"/>
      <c r="F92" s="20"/>
      <c r="G92" s="114">
        <f t="shared" si="59"/>
        <v>0</v>
      </c>
      <c r="H92" s="20"/>
      <c r="I92" s="33">
        <f t="shared" si="60"/>
        <v>0</v>
      </c>
      <c r="J92" s="23"/>
      <c r="K92" s="117">
        <f t="shared" si="70"/>
        <v>0</v>
      </c>
      <c r="L92" s="118" t="str">
        <f t="shared" si="71"/>
        <v/>
      </c>
      <c r="M92" s="119" t="str">
        <f t="shared" si="72"/>
        <v/>
      </c>
      <c r="N92" s="120">
        <f t="shared" si="73"/>
        <v>0</v>
      </c>
      <c r="O92" s="119" t="e">
        <f>Table1[[#This Row],[Final Gross Profit]]-Table1[[#This Row],[Original Estimated Gr Profit %]]</f>
        <v>#VALUE!</v>
      </c>
      <c r="P92" s="119">
        <f t="shared" si="61"/>
        <v>0</v>
      </c>
      <c r="Q92" s="119" t="str">
        <f t="shared" si="62"/>
        <v/>
      </c>
      <c r="R92" s="34">
        <f t="shared" si="63"/>
        <v>0</v>
      </c>
      <c r="S92" s="24"/>
      <c r="T92" s="24"/>
      <c r="U92" s="124">
        <f t="shared" si="64"/>
        <v>0</v>
      </c>
      <c r="V92" s="125" t="str">
        <f t="shared" si="65"/>
        <v/>
      </c>
      <c r="W92" s="24"/>
      <c r="X92" s="24"/>
      <c r="Y92" s="24"/>
      <c r="Z92" s="25"/>
      <c r="AC92" s="99"/>
      <c r="AD92" s="99"/>
      <c r="AE92" s="99"/>
      <c r="AF92" s="100"/>
      <c r="AI92" s="99"/>
      <c r="AJ92" s="99"/>
      <c r="AK92" s="100"/>
      <c r="AN92" s="99"/>
      <c r="AO92" s="99"/>
      <c r="AP92" s="100"/>
    </row>
    <row r="93" spans="1:42" ht="15.5">
      <c r="A93" s="20"/>
      <c r="B93" s="20"/>
      <c r="C93" s="21"/>
      <c r="D93" s="114">
        <f t="shared" si="58"/>
        <v>0</v>
      </c>
      <c r="E93" s="20"/>
      <c r="F93" s="20"/>
      <c r="G93" s="114">
        <f t="shared" si="59"/>
        <v>0</v>
      </c>
      <c r="H93" s="20"/>
      <c r="I93" s="33">
        <f t="shared" si="60"/>
        <v>0</v>
      </c>
      <c r="J93" s="23"/>
      <c r="K93" s="117">
        <f t="shared" si="70"/>
        <v>0</v>
      </c>
      <c r="L93" s="118" t="str">
        <f t="shared" si="71"/>
        <v/>
      </c>
      <c r="M93" s="119" t="str">
        <f t="shared" si="72"/>
        <v/>
      </c>
      <c r="N93" s="120">
        <f t="shared" si="73"/>
        <v>0</v>
      </c>
      <c r="O93" s="119" t="e">
        <f>Table1[[#This Row],[Final Gross Profit]]-Table1[[#This Row],[Original Estimated Gr Profit %]]</f>
        <v>#VALUE!</v>
      </c>
      <c r="P93" s="119">
        <f t="shared" si="61"/>
        <v>0</v>
      </c>
      <c r="Q93" s="119" t="str">
        <f t="shared" si="62"/>
        <v/>
      </c>
      <c r="R93" s="34">
        <f t="shared" si="63"/>
        <v>0</v>
      </c>
      <c r="S93" s="24"/>
      <c r="T93" s="24"/>
      <c r="U93" s="124">
        <f t="shared" si="64"/>
        <v>0</v>
      </c>
      <c r="V93" s="125" t="str">
        <f t="shared" si="65"/>
        <v/>
      </c>
      <c r="W93" s="24"/>
      <c r="X93" s="24"/>
      <c r="Y93" s="24"/>
      <c r="Z93" s="25"/>
      <c r="AC93" s="99"/>
      <c r="AD93" s="99"/>
      <c r="AE93" s="99"/>
      <c r="AF93" s="100"/>
      <c r="AI93" s="99"/>
      <c r="AJ93" s="99"/>
      <c r="AK93" s="100"/>
      <c r="AN93" s="99"/>
      <c r="AO93" s="99"/>
      <c r="AP93" s="100"/>
    </row>
    <row r="94" spans="1:42" ht="15.5">
      <c r="A94" s="20"/>
      <c r="B94" s="20"/>
      <c r="C94" s="21"/>
      <c r="D94" s="114">
        <f t="shared" si="58"/>
        <v>0</v>
      </c>
      <c r="E94" s="20"/>
      <c r="F94" s="20"/>
      <c r="G94" s="114">
        <f t="shared" si="59"/>
        <v>0</v>
      </c>
      <c r="H94" s="20"/>
      <c r="I94" s="33">
        <f t="shared" si="60"/>
        <v>0</v>
      </c>
      <c r="J94" s="23"/>
      <c r="K94" s="117">
        <f t="shared" si="70"/>
        <v>0</v>
      </c>
      <c r="L94" s="118" t="str">
        <f t="shared" si="71"/>
        <v/>
      </c>
      <c r="M94" s="119" t="str">
        <f t="shared" si="72"/>
        <v/>
      </c>
      <c r="N94" s="120">
        <f t="shared" si="73"/>
        <v>0</v>
      </c>
      <c r="O94" s="119" t="e">
        <f>Table1[[#This Row],[Final Gross Profit]]-Table1[[#This Row],[Original Estimated Gr Profit %]]</f>
        <v>#VALUE!</v>
      </c>
      <c r="P94" s="119">
        <f t="shared" si="61"/>
        <v>0</v>
      </c>
      <c r="Q94" s="119" t="str">
        <f t="shared" si="62"/>
        <v/>
      </c>
      <c r="R94" s="34">
        <f t="shared" si="63"/>
        <v>0</v>
      </c>
      <c r="S94" s="24"/>
      <c r="T94" s="24"/>
      <c r="U94" s="124">
        <f t="shared" si="64"/>
        <v>0</v>
      </c>
      <c r="V94" s="125" t="str">
        <f t="shared" si="65"/>
        <v/>
      </c>
      <c r="W94" s="24"/>
      <c r="X94" s="24"/>
      <c r="Y94" s="24"/>
      <c r="Z94" s="25"/>
      <c r="AC94" s="99"/>
      <c r="AD94" s="99"/>
      <c r="AE94" s="99"/>
      <c r="AF94" s="100"/>
      <c r="AI94" s="99"/>
      <c r="AJ94" s="99"/>
      <c r="AK94" s="100"/>
      <c r="AN94" s="99"/>
      <c r="AO94" s="99"/>
      <c r="AP94" s="100"/>
    </row>
    <row r="95" spans="1:42" ht="15.5">
      <c r="A95" s="20"/>
      <c r="B95" s="20"/>
      <c r="C95" s="21"/>
      <c r="D95" s="114">
        <f t="shared" si="58"/>
        <v>0</v>
      </c>
      <c r="E95" s="20"/>
      <c r="F95" s="20"/>
      <c r="G95" s="114">
        <f t="shared" si="59"/>
        <v>0</v>
      </c>
      <c r="H95" s="20"/>
      <c r="I95" s="33">
        <f t="shared" si="60"/>
        <v>0</v>
      </c>
      <c r="J95" s="23"/>
      <c r="K95" s="117">
        <f t="shared" si="70"/>
        <v>0</v>
      </c>
      <c r="L95" s="118" t="str">
        <f t="shared" si="71"/>
        <v/>
      </c>
      <c r="M95" s="119" t="str">
        <f t="shared" si="72"/>
        <v/>
      </c>
      <c r="N95" s="120">
        <f t="shared" si="73"/>
        <v>0</v>
      </c>
      <c r="O95" s="119" t="e">
        <f>Table1[[#This Row],[Final Gross Profit]]-Table1[[#This Row],[Original Estimated Gr Profit %]]</f>
        <v>#VALUE!</v>
      </c>
      <c r="P95" s="119">
        <f t="shared" si="61"/>
        <v>0</v>
      </c>
      <c r="Q95" s="119" t="str">
        <f t="shared" si="62"/>
        <v/>
      </c>
      <c r="R95" s="34">
        <f t="shared" si="63"/>
        <v>0</v>
      </c>
      <c r="S95" s="24"/>
      <c r="T95" s="24"/>
      <c r="U95" s="124">
        <f t="shared" si="64"/>
        <v>0</v>
      </c>
      <c r="V95" s="125" t="str">
        <f t="shared" si="65"/>
        <v/>
      </c>
      <c r="W95" s="24"/>
      <c r="X95" s="24"/>
      <c r="Y95" s="24"/>
      <c r="Z95" s="25"/>
      <c r="AC95" s="99"/>
      <c r="AD95" s="99"/>
      <c r="AE95" s="99"/>
      <c r="AF95" s="100"/>
      <c r="AI95" s="99"/>
      <c r="AJ95" s="99"/>
      <c r="AK95" s="100"/>
      <c r="AN95" s="99"/>
      <c r="AO95" s="99"/>
      <c r="AP95" s="100"/>
    </row>
    <row r="96" spans="1:42" ht="15.5">
      <c r="A96" s="20"/>
      <c r="B96" s="20"/>
      <c r="C96" s="21"/>
      <c r="D96" s="114">
        <f t="shared" si="58"/>
        <v>0</v>
      </c>
      <c r="E96" s="20"/>
      <c r="F96" s="20"/>
      <c r="G96" s="114">
        <f t="shared" si="59"/>
        <v>0</v>
      </c>
      <c r="H96" s="20"/>
      <c r="I96" s="33">
        <f t="shared" si="60"/>
        <v>0</v>
      </c>
      <c r="J96" s="23"/>
      <c r="K96" s="117">
        <f t="shared" si="70"/>
        <v>0</v>
      </c>
      <c r="L96" s="118" t="str">
        <f t="shared" si="71"/>
        <v/>
      </c>
      <c r="M96" s="119" t="str">
        <f t="shared" si="72"/>
        <v/>
      </c>
      <c r="N96" s="120">
        <f t="shared" si="73"/>
        <v>0</v>
      </c>
      <c r="O96" s="119" t="e">
        <f>Table1[[#This Row],[Final Gross Profit]]-Table1[[#This Row],[Original Estimated Gr Profit %]]</f>
        <v>#VALUE!</v>
      </c>
      <c r="P96" s="119">
        <f t="shared" si="61"/>
        <v>0</v>
      </c>
      <c r="Q96" s="119" t="str">
        <f t="shared" si="62"/>
        <v/>
      </c>
      <c r="R96" s="34">
        <f t="shared" si="63"/>
        <v>0</v>
      </c>
      <c r="S96" s="24"/>
      <c r="T96" s="24"/>
      <c r="U96" s="124">
        <f t="shared" si="64"/>
        <v>0</v>
      </c>
      <c r="V96" s="125" t="str">
        <f t="shared" si="65"/>
        <v/>
      </c>
      <c r="W96" s="24"/>
      <c r="X96" s="24"/>
      <c r="Y96" s="24"/>
      <c r="Z96" s="25"/>
      <c r="AC96" s="99"/>
      <c r="AD96" s="99"/>
      <c r="AE96" s="99"/>
      <c r="AF96" s="100"/>
      <c r="AI96" s="99"/>
      <c r="AJ96" s="99"/>
      <c r="AK96" s="100"/>
      <c r="AN96" s="99"/>
      <c r="AO96" s="99"/>
      <c r="AP96" s="100"/>
    </row>
    <row r="97" spans="1:42" ht="15.5">
      <c r="A97" s="20"/>
      <c r="B97" s="20"/>
      <c r="C97" s="21"/>
      <c r="D97" s="114">
        <f t="shared" si="58"/>
        <v>0</v>
      </c>
      <c r="E97" s="20"/>
      <c r="F97" s="20"/>
      <c r="G97" s="114">
        <f t="shared" si="59"/>
        <v>0</v>
      </c>
      <c r="H97" s="20"/>
      <c r="I97" s="33">
        <f t="shared" si="60"/>
        <v>0</v>
      </c>
      <c r="J97" s="23"/>
      <c r="K97" s="117">
        <f t="shared" si="70"/>
        <v>0</v>
      </c>
      <c r="L97" s="118" t="str">
        <f t="shared" si="71"/>
        <v/>
      </c>
      <c r="M97" s="119" t="str">
        <f t="shared" si="72"/>
        <v/>
      </c>
      <c r="N97" s="120">
        <f t="shared" si="73"/>
        <v>0</v>
      </c>
      <c r="O97" s="119" t="e">
        <f>Table1[[#This Row],[Final Gross Profit]]-Table1[[#This Row],[Original Estimated Gr Profit %]]</f>
        <v>#VALUE!</v>
      </c>
      <c r="P97" s="119">
        <f t="shared" si="61"/>
        <v>0</v>
      </c>
      <c r="Q97" s="119" t="str">
        <f t="shared" si="62"/>
        <v/>
      </c>
      <c r="R97" s="34">
        <f t="shared" si="63"/>
        <v>0</v>
      </c>
      <c r="S97" s="24"/>
      <c r="T97" s="24"/>
      <c r="U97" s="124">
        <f t="shared" si="64"/>
        <v>0</v>
      </c>
      <c r="V97" s="125" t="str">
        <f t="shared" si="65"/>
        <v/>
      </c>
      <c r="W97" s="24"/>
      <c r="X97" s="24"/>
      <c r="Y97" s="24"/>
      <c r="Z97" s="25"/>
      <c r="AC97" s="99"/>
      <c r="AD97" s="99"/>
      <c r="AE97" s="99"/>
      <c r="AF97" s="100"/>
      <c r="AI97" s="99"/>
      <c r="AJ97" s="99"/>
      <c r="AK97" s="100"/>
      <c r="AN97" s="99"/>
      <c r="AO97" s="99"/>
      <c r="AP97" s="100"/>
    </row>
    <row r="98" spans="1:42" ht="15.5">
      <c r="A98" s="20"/>
      <c r="B98" s="20"/>
      <c r="C98" s="21"/>
      <c r="D98" s="114">
        <f t="shared" si="58"/>
        <v>0</v>
      </c>
      <c r="E98" s="20"/>
      <c r="F98" s="20"/>
      <c r="G98" s="114">
        <f t="shared" si="59"/>
        <v>0</v>
      </c>
      <c r="H98" s="20"/>
      <c r="I98" s="33">
        <f t="shared" si="60"/>
        <v>0</v>
      </c>
      <c r="J98" s="23"/>
      <c r="K98" s="117">
        <f t="shared" si="70"/>
        <v>0</v>
      </c>
      <c r="L98" s="118" t="str">
        <f t="shared" si="71"/>
        <v/>
      </c>
      <c r="M98" s="119" t="str">
        <f t="shared" si="72"/>
        <v/>
      </c>
      <c r="N98" s="120">
        <f t="shared" si="73"/>
        <v>0</v>
      </c>
      <c r="O98" s="119" t="e">
        <f>Table1[[#This Row],[Final Gross Profit]]-Table1[[#This Row],[Original Estimated Gr Profit %]]</f>
        <v>#VALUE!</v>
      </c>
      <c r="P98" s="119">
        <f t="shared" si="61"/>
        <v>0</v>
      </c>
      <c r="Q98" s="119" t="str">
        <f t="shared" si="62"/>
        <v/>
      </c>
      <c r="R98" s="34">
        <f t="shared" si="63"/>
        <v>0</v>
      </c>
      <c r="S98" s="24"/>
      <c r="T98" s="24"/>
      <c r="U98" s="124">
        <f t="shared" si="64"/>
        <v>0</v>
      </c>
      <c r="V98" s="125" t="str">
        <f t="shared" si="65"/>
        <v/>
      </c>
      <c r="W98" s="24"/>
      <c r="X98" s="24"/>
      <c r="Y98" s="24"/>
      <c r="Z98" s="25"/>
      <c r="AC98" s="99"/>
      <c r="AD98" s="99"/>
      <c r="AE98" s="99"/>
      <c r="AF98" s="100"/>
      <c r="AI98" s="99"/>
      <c r="AJ98" s="99"/>
      <c r="AK98" s="100"/>
      <c r="AN98" s="99"/>
      <c r="AO98" s="99"/>
      <c r="AP98" s="100"/>
    </row>
    <row r="99" spans="1:42" ht="15.5">
      <c r="A99" s="20"/>
      <c r="B99" s="20"/>
      <c r="C99" s="21"/>
      <c r="D99" s="114">
        <f t="shared" si="58"/>
        <v>0</v>
      </c>
      <c r="E99" s="20"/>
      <c r="F99" s="20"/>
      <c r="G99" s="114">
        <f t="shared" si="59"/>
        <v>0</v>
      </c>
      <c r="H99" s="20"/>
      <c r="I99" s="33">
        <f t="shared" si="60"/>
        <v>0</v>
      </c>
      <c r="J99" s="23"/>
      <c r="K99" s="117">
        <f t="shared" si="70"/>
        <v>0</v>
      </c>
      <c r="L99" s="118" t="str">
        <f t="shared" si="71"/>
        <v/>
      </c>
      <c r="M99" s="119" t="str">
        <f t="shared" si="72"/>
        <v/>
      </c>
      <c r="N99" s="120">
        <f t="shared" si="73"/>
        <v>0</v>
      </c>
      <c r="O99" s="119" t="e">
        <f>Table1[[#This Row],[Final Gross Profit]]-Table1[[#This Row],[Original Estimated Gr Profit %]]</f>
        <v>#VALUE!</v>
      </c>
      <c r="P99" s="119">
        <f t="shared" si="61"/>
        <v>0</v>
      </c>
      <c r="Q99" s="119" t="str">
        <f t="shared" si="62"/>
        <v/>
      </c>
      <c r="R99" s="34">
        <f t="shared" si="63"/>
        <v>0</v>
      </c>
      <c r="S99" s="24"/>
      <c r="T99" s="24"/>
      <c r="U99" s="124">
        <f t="shared" si="64"/>
        <v>0</v>
      </c>
      <c r="V99" s="125" t="str">
        <f t="shared" si="65"/>
        <v/>
      </c>
      <c r="W99" s="24"/>
      <c r="X99" s="24"/>
      <c r="Y99" s="24"/>
      <c r="Z99" s="25"/>
      <c r="AC99" s="99"/>
      <c r="AD99" s="99"/>
      <c r="AE99" s="99"/>
      <c r="AF99" s="100"/>
      <c r="AI99" s="99"/>
      <c r="AJ99" s="99"/>
      <c r="AK99" s="100"/>
      <c r="AN99" s="99"/>
      <c r="AO99" s="99"/>
      <c r="AP99" s="100"/>
    </row>
    <row r="100" spans="1:42" ht="15.5">
      <c r="A100" s="20"/>
      <c r="B100" s="20"/>
      <c r="C100" s="21"/>
      <c r="D100" s="114">
        <f t="shared" si="58"/>
        <v>0</v>
      </c>
      <c r="E100" s="20"/>
      <c r="F100" s="20"/>
      <c r="G100" s="114">
        <f t="shared" si="59"/>
        <v>0</v>
      </c>
      <c r="H100" s="20"/>
      <c r="I100" s="33">
        <f t="shared" si="60"/>
        <v>0</v>
      </c>
      <c r="J100" s="23"/>
      <c r="K100" s="117">
        <f t="shared" si="70"/>
        <v>0</v>
      </c>
      <c r="L100" s="118" t="str">
        <f t="shared" si="71"/>
        <v/>
      </c>
      <c r="M100" s="119" t="str">
        <f t="shared" si="72"/>
        <v/>
      </c>
      <c r="N100" s="120">
        <f t="shared" si="73"/>
        <v>0</v>
      </c>
      <c r="O100" s="119" t="e">
        <f>Table1[[#This Row],[Final Gross Profit]]-Table1[[#This Row],[Original Estimated Gr Profit %]]</f>
        <v>#VALUE!</v>
      </c>
      <c r="P100" s="119">
        <f t="shared" si="61"/>
        <v>0</v>
      </c>
      <c r="Q100" s="119" t="str">
        <f t="shared" si="62"/>
        <v/>
      </c>
      <c r="R100" s="34">
        <f t="shared" si="63"/>
        <v>0</v>
      </c>
      <c r="S100" s="24"/>
      <c r="T100" s="24"/>
      <c r="U100" s="124">
        <f t="shared" si="64"/>
        <v>0</v>
      </c>
      <c r="V100" s="125" t="str">
        <f t="shared" si="65"/>
        <v/>
      </c>
      <c r="W100" s="24"/>
      <c r="X100" s="24"/>
      <c r="Y100" s="24"/>
      <c r="Z100" s="25"/>
      <c r="AC100" s="99"/>
      <c r="AD100" s="99"/>
      <c r="AE100" s="99"/>
      <c r="AF100" s="100"/>
      <c r="AI100" s="99"/>
      <c r="AJ100" s="99"/>
      <c r="AK100" s="100"/>
      <c r="AN100" s="99"/>
      <c r="AO100" s="99"/>
      <c r="AP100" s="100"/>
    </row>
    <row r="101" spans="1:42" ht="15.5">
      <c r="A101" s="20"/>
      <c r="B101" s="20"/>
      <c r="C101" s="21"/>
      <c r="D101" s="114">
        <f t="shared" si="58"/>
        <v>0</v>
      </c>
      <c r="E101" s="20"/>
      <c r="F101" s="20"/>
      <c r="G101" s="114">
        <f t="shared" si="59"/>
        <v>0</v>
      </c>
      <c r="H101" s="20"/>
      <c r="I101" s="33">
        <f t="shared" si="60"/>
        <v>0</v>
      </c>
      <c r="J101" s="23"/>
      <c r="K101" s="117">
        <f t="shared" si="70"/>
        <v>0</v>
      </c>
      <c r="L101" s="118" t="str">
        <f t="shared" si="71"/>
        <v/>
      </c>
      <c r="M101" s="119" t="str">
        <f t="shared" si="72"/>
        <v/>
      </c>
      <c r="N101" s="120">
        <f t="shared" si="73"/>
        <v>0</v>
      </c>
      <c r="O101" s="119" t="e">
        <f>Table1[[#This Row],[Final Gross Profit]]-Table1[[#This Row],[Original Estimated Gr Profit %]]</f>
        <v>#VALUE!</v>
      </c>
      <c r="P101" s="119">
        <f t="shared" si="61"/>
        <v>0</v>
      </c>
      <c r="Q101" s="119" t="str">
        <f t="shared" si="62"/>
        <v/>
      </c>
      <c r="R101" s="34">
        <f t="shared" si="63"/>
        <v>0</v>
      </c>
      <c r="S101" s="24"/>
      <c r="T101" s="24"/>
      <c r="U101" s="124">
        <f t="shared" si="64"/>
        <v>0</v>
      </c>
      <c r="V101" s="125" t="str">
        <f t="shared" si="65"/>
        <v/>
      </c>
      <c r="W101" s="24"/>
      <c r="X101" s="24"/>
      <c r="Y101" s="24"/>
      <c r="Z101" s="25"/>
      <c r="AC101" s="99"/>
      <c r="AD101" s="99"/>
      <c r="AE101" s="99"/>
      <c r="AF101" s="100"/>
      <c r="AI101" s="99"/>
      <c r="AJ101" s="99"/>
      <c r="AK101" s="100"/>
      <c r="AN101" s="99"/>
      <c r="AO101" s="99"/>
      <c r="AP101" s="100"/>
    </row>
    <row r="102" spans="1:42" ht="15.5">
      <c r="A102" s="20"/>
      <c r="B102" s="20"/>
      <c r="C102" s="21"/>
      <c r="D102" s="114">
        <f t="shared" si="58"/>
        <v>0</v>
      </c>
      <c r="E102" s="20"/>
      <c r="F102" s="20"/>
      <c r="G102" s="114">
        <f t="shared" si="59"/>
        <v>0</v>
      </c>
      <c r="H102" s="20"/>
      <c r="I102" s="33">
        <f t="shared" si="60"/>
        <v>0</v>
      </c>
      <c r="J102" s="23"/>
      <c r="K102" s="117">
        <f t="shared" si="70"/>
        <v>0</v>
      </c>
      <c r="L102" s="118" t="str">
        <f t="shared" si="71"/>
        <v/>
      </c>
      <c r="M102" s="119" t="str">
        <f t="shared" si="72"/>
        <v/>
      </c>
      <c r="N102" s="120">
        <f t="shared" si="73"/>
        <v>0</v>
      </c>
      <c r="O102" s="119" t="e">
        <f>Table1[[#This Row],[Final Gross Profit]]-Table1[[#This Row],[Original Estimated Gr Profit %]]</f>
        <v>#VALUE!</v>
      </c>
      <c r="P102" s="119">
        <f t="shared" si="61"/>
        <v>0</v>
      </c>
      <c r="Q102" s="119" t="str">
        <f t="shared" si="62"/>
        <v/>
      </c>
      <c r="R102" s="34">
        <f t="shared" si="63"/>
        <v>0</v>
      </c>
      <c r="S102" s="24"/>
      <c r="T102" s="24"/>
      <c r="U102" s="124">
        <f t="shared" si="64"/>
        <v>0</v>
      </c>
      <c r="V102" s="125" t="str">
        <f t="shared" si="65"/>
        <v/>
      </c>
      <c r="W102" s="24"/>
      <c r="X102" s="24"/>
      <c r="Y102" s="24"/>
      <c r="Z102" s="25"/>
      <c r="AC102" s="99"/>
      <c r="AD102" s="99"/>
      <c r="AE102" s="99"/>
      <c r="AF102" s="100"/>
      <c r="AI102" s="99"/>
      <c r="AJ102" s="99"/>
      <c r="AK102" s="100"/>
      <c r="AN102" s="99"/>
      <c r="AO102" s="99"/>
      <c r="AP102" s="100"/>
    </row>
    <row r="103" spans="1:42" ht="15.5">
      <c r="A103" s="20"/>
      <c r="B103" s="20"/>
      <c r="C103" s="21"/>
      <c r="D103" s="114">
        <f t="shared" si="58"/>
        <v>0</v>
      </c>
      <c r="E103" s="20"/>
      <c r="F103" s="20"/>
      <c r="G103" s="114">
        <f t="shared" si="59"/>
        <v>0</v>
      </c>
      <c r="H103" s="20"/>
      <c r="I103" s="33">
        <f t="shared" si="60"/>
        <v>0</v>
      </c>
      <c r="J103" s="23"/>
      <c r="K103" s="117">
        <f t="shared" si="70"/>
        <v>0</v>
      </c>
      <c r="L103" s="118" t="str">
        <f t="shared" si="71"/>
        <v/>
      </c>
      <c r="M103" s="119" t="str">
        <f t="shared" si="72"/>
        <v/>
      </c>
      <c r="N103" s="120">
        <f t="shared" si="73"/>
        <v>0</v>
      </c>
      <c r="O103" s="119" t="e">
        <f>Table1[[#This Row],[Final Gross Profit]]-Table1[[#This Row],[Original Estimated Gr Profit %]]</f>
        <v>#VALUE!</v>
      </c>
      <c r="P103" s="119">
        <f t="shared" si="61"/>
        <v>0</v>
      </c>
      <c r="Q103" s="119" t="str">
        <f t="shared" si="62"/>
        <v/>
      </c>
      <c r="R103" s="34">
        <f t="shared" si="63"/>
        <v>0</v>
      </c>
      <c r="S103" s="24"/>
      <c r="T103" s="24"/>
      <c r="U103" s="124">
        <f t="shared" si="64"/>
        <v>0</v>
      </c>
      <c r="V103" s="125" t="str">
        <f t="shared" si="65"/>
        <v/>
      </c>
      <c r="W103" s="24"/>
      <c r="X103" s="24"/>
      <c r="Y103" s="24"/>
      <c r="Z103" s="25"/>
      <c r="AC103" s="99"/>
      <c r="AD103" s="99"/>
      <c r="AE103" s="99"/>
      <c r="AF103" s="100"/>
      <c r="AI103" s="99"/>
      <c r="AJ103" s="99"/>
      <c r="AK103" s="100"/>
      <c r="AN103" s="99"/>
      <c r="AO103" s="99"/>
      <c r="AP103" s="100"/>
    </row>
    <row r="104" spans="1:42" ht="15.5">
      <c r="A104" s="20"/>
      <c r="B104" s="20"/>
      <c r="C104" s="21"/>
      <c r="D104" s="114">
        <f t="shared" si="58"/>
        <v>0</v>
      </c>
      <c r="E104" s="20"/>
      <c r="F104" s="20"/>
      <c r="G104" s="114">
        <f t="shared" si="59"/>
        <v>0</v>
      </c>
      <c r="H104" s="20"/>
      <c r="I104" s="33">
        <f t="shared" si="60"/>
        <v>0</v>
      </c>
      <c r="J104" s="23"/>
      <c r="K104" s="117">
        <f t="shared" si="70"/>
        <v>0</v>
      </c>
      <c r="L104" s="118" t="str">
        <f t="shared" si="71"/>
        <v/>
      </c>
      <c r="M104" s="119" t="str">
        <f t="shared" si="72"/>
        <v/>
      </c>
      <c r="N104" s="120">
        <f t="shared" si="73"/>
        <v>0</v>
      </c>
      <c r="O104" s="119" t="e">
        <f>Table1[[#This Row],[Final Gross Profit]]-Table1[[#This Row],[Original Estimated Gr Profit %]]</f>
        <v>#VALUE!</v>
      </c>
      <c r="P104" s="119">
        <f t="shared" si="61"/>
        <v>0</v>
      </c>
      <c r="Q104" s="119" t="str">
        <f t="shared" si="62"/>
        <v/>
      </c>
      <c r="R104" s="34">
        <f t="shared" si="63"/>
        <v>0</v>
      </c>
      <c r="S104" s="24"/>
      <c r="T104" s="24"/>
      <c r="U104" s="124">
        <f t="shared" si="64"/>
        <v>0</v>
      </c>
      <c r="V104" s="125" t="str">
        <f t="shared" si="65"/>
        <v/>
      </c>
      <c r="W104" s="24"/>
      <c r="X104" s="24"/>
      <c r="Y104" s="24"/>
      <c r="Z104" s="25"/>
      <c r="AC104" s="99"/>
      <c r="AD104" s="99"/>
      <c r="AE104" s="99"/>
      <c r="AF104" s="100"/>
      <c r="AI104" s="99"/>
      <c r="AJ104" s="99"/>
      <c r="AK104" s="100"/>
      <c r="AN104" s="99"/>
      <c r="AO104" s="99"/>
      <c r="AP104" s="100"/>
    </row>
    <row r="105" spans="1:42" ht="15.5">
      <c r="A105" s="20"/>
      <c r="B105" s="20"/>
      <c r="C105" s="21"/>
      <c r="D105" s="114">
        <f t="shared" si="58"/>
        <v>0</v>
      </c>
      <c r="E105" s="20"/>
      <c r="F105" s="20"/>
      <c r="G105" s="114">
        <f t="shared" si="59"/>
        <v>0</v>
      </c>
      <c r="H105" s="20"/>
      <c r="I105" s="33">
        <f t="shared" si="60"/>
        <v>0</v>
      </c>
      <c r="J105" s="23"/>
      <c r="K105" s="117">
        <f t="shared" si="70"/>
        <v>0</v>
      </c>
      <c r="L105" s="118" t="str">
        <f t="shared" si="71"/>
        <v/>
      </c>
      <c r="M105" s="119" t="str">
        <f t="shared" si="72"/>
        <v/>
      </c>
      <c r="N105" s="120">
        <f t="shared" si="73"/>
        <v>0</v>
      </c>
      <c r="O105" s="119" t="e">
        <f>Table1[[#This Row],[Final Gross Profit]]-Table1[[#This Row],[Original Estimated Gr Profit %]]</f>
        <v>#VALUE!</v>
      </c>
      <c r="P105" s="119">
        <f t="shared" si="61"/>
        <v>0</v>
      </c>
      <c r="Q105" s="119" t="str">
        <f t="shared" si="62"/>
        <v/>
      </c>
      <c r="R105" s="34">
        <f t="shared" si="63"/>
        <v>0</v>
      </c>
      <c r="S105" s="24"/>
      <c r="T105" s="24"/>
      <c r="U105" s="124">
        <f t="shared" si="64"/>
        <v>0</v>
      </c>
      <c r="V105" s="125" t="str">
        <f t="shared" si="65"/>
        <v/>
      </c>
      <c r="W105" s="24"/>
      <c r="X105" s="24"/>
      <c r="Y105" s="24"/>
      <c r="Z105" s="25"/>
      <c r="AC105" s="99"/>
      <c r="AD105" s="99"/>
      <c r="AE105" s="99"/>
      <c r="AF105" s="100"/>
      <c r="AI105" s="99"/>
      <c r="AJ105" s="99"/>
      <c r="AK105" s="100"/>
      <c r="AN105" s="99"/>
      <c r="AO105" s="99"/>
      <c r="AP105" s="100"/>
    </row>
    <row r="106" spans="1:42" ht="15.5">
      <c r="A106" s="20"/>
      <c r="B106" s="20"/>
      <c r="C106" s="21"/>
      <c r="D106" s="114">
        <f t="shared" si="58"/>
        <v>0</v>
      </c>
      <c r="E106" s="20"/>
      <c r="F106" s="20"/>
      <c r="G106" s="114">
        <f t="shared" si="59"/>
        <v>0</v>
      </c>
      <c r="H106" s="20"/>
      <c r="I106" s="33">
        <f t="shared" si="60"/>
        <v>0</v>
      </c>
      <c r="J106" s="23"/>
      <c r="K106" s="117">
        <f t="shared" si="70"/>
        <v>0</v>
      </c>
      <c r="L106" s="118" t="str">
        <f t="shared" si="71"/>
        <v/>
      </c>
      <c r="M106" s="119" t="str">
        <f t="shared" si="72"/>
        <v/>
      </c>
      <c r="N106" s="120">
        <f t="shared" si="73"/>
        <v>0</v>
      </c>
      <c r="O106" s="119" t="e">
        <f>Table1[[#This Row],[Final Gross Profit]]-Table1[[#This Row],[Original Estimated Gr Profit %]]</f>
        <v>#VALUE!</v>
      </c>
      <c r="P106" s="119">
        <f t="shared" si="61"/>
        <v>0</v>
      </c>
      <c r="Q106" s="119" t="str">
        <f t="shared" si="62"/>
        <v/>
      </c>
      <c r="R106" s="34">
        <f t="shared" si="63"/>
        <v>0</v>
      </c>
      <c r="S106" s="24"/>
      <c r="T106" s="24"/>
      <c r="U106" s="124">
        <f t="shared" si="64"/>
        <v>0</v>
      </c>
      <c r="V106" s="125" t="str">
        <f t="shared" si="65"/>
        <v/>
      </c>
      <c r="W106" s="24"/>
      <c r="X106" s="24"/>
      <c r="Y106" s="24"/>
      <c r="Z106" s="25"/>
      <c r="AC106" s="99"/>
      <c r="AD106" s="99"/>
      <c r="AE106" s="99"/>
      <c r="AF106" s="100"/>
      <c r="AI106" s="99"/>
      <c r="AJ106" s="99"/>
      <c r="AK106" s="100"/>
      <c r="AN106" s="99"/>
      <c r="AO106" s="99"/>
      <c r="AP106" s="100"/>
    </row>
    <row r="107" spans="1:42" ht="15.5">
      <c r="A107" s="20"/>
      <c r="B107" s="20"/>
      <c r="C107" s="21"/>
      <c r="D107" s="114">
        <f t="shared" si="58"/>
        <v>0</v>
      </c>
      <c r="E107" s="20"/>
      <c r="F107" s="20"/>
      <c r="G107" s="114">
        <f t="shared" si="59"/>
        <v>0</v>
      </c>
      <c r="H107" s="20"/>
      <c r="I107" s="33">
        <f t="shared" si="60"/>
        <v>0</v>
      </c>
      <c r="J107" s="23"/>
      <c r="K107" s="117">
        <f t="shared" si="70"/>
        <v>0</v>
      </c>
      <c r="L107" s="118" t="str">
        <f t="shared" si="71"/>
        <v/>
      </c>
      <c r="M107" s="119" t="str">
        <f t="shared" si="72"/>
        <v/>
      </c>
      <c r="N107" s="120">
        <f t="shared" si="73"/>
        <v>0</v>
      </c>
      <c r="O107" s="119" t="e">
        <f>Table1[[#This Row],[Final Gross Profit]]-Table1[[#This Row],[Original Estimated Gr Profit %]]</f>
        <v>#VALUE!</v>
      </c>
      <c r="P107" s="119">
        <f t="shared" si="61"/>
        <v>0</v>
      </c>
      <c r="Q107" s="119" t="str">
        <f t="shared" si="62"/>
        <v/>
      </c>
      <c r="R107" s="34">
        <f t="shared" si="63"/>
        <v>0</v>
      </c>
      <c r="S107" s="24"/>
      <c r="T107" s="24"/>
      <c r="U107" s="124">
        <f t="shared" si="64"/>
        <v>0</v>
      </c>
      <c r="V107" s="125" t="str">
        <f t="shared" si="65"/>
        <v/>
      </c>
      <c r="W107" s="24"/>
      <c r="X107" s="24"/>
      <c r="Y107" s="24"/>
      <c r="Z107" s="25"/>
      <c r="AC107" s="99"/>
      <c r="AD107" s="99"/>
      <c r="AE107" s="99"/>
      <c r="AF107" s="100"/>
      <c r="AI107" s="99"/>
      <c r="AJ107" s="99"/>
      <c r="AK107" s="100"/>
      <c r="AN107" s="99"/>
      <c r="AO107" s="99"/>
      <c r="AP107" s="100"/>
    </row>
    <row r="108" spans="1:42" ht="15.5">
      <c r="A108" s="20"/>
      <c r="B108" s="20"/>
      <c r="C108" s="21"/>
      <c r="D108" s="114">
        <f t="shared" si="58"/>
        <v>0</v>
      </c>
      <c r="E108" s="20"/>
      <c r="F108" s="20"/>
      <c r="G108" s="114">
        <f t="shared" si="59"/>
        <v>0</v>
      </c>
      <c r="H108" s="20"/>
      <c r="I108" s="33">
        <f t="shared" si="60"/>
        <v>0</v>
      </c>
      <c r="J108" s="23"/>
      <c r="K108" s="117">
        <f t="shared" si="70"/>
        <v>0</v>
      </c>
      <c r="L108" s="118" t="str">
        <f t="shared" si="71"/>
        <v/>
      </c>
      <c r="M108" s="119" t="str">
        <f t="shared" si="72"/>
        <v/>
      </c>
      <c r="N108" s="120">
        <f t="shared" si="73"/>
        <v>0</v>
      </c>
      <c r="O108" s="119" t="e">
        <f>Table1[[#This Row],[Final Gross Profit]]-Table1[[#This Row],[Original Estimated Gr Profit %]]</f>
        <v>#VALUE!</v>
      </c>
      <c r="P108" s="119">
        <f t="shared" si="61"/>
        <v>0</v>
      </c>
      <c r="Q108" s="119" t="str">
        <f t="shared" si="62"/>
        <v/>
      </c>
      <c r="R108" s="34">
        <f t="shared" si="63"/>
        <v>0</v>
      </c>
      <c r="S108" s="24"/>
      <c r="T108" s="24"/>
      <c r="U108" s="124">
        <f t="shared" si="64"/>
        <v>0</v>
      </c>
      <c r="V108" s="125" t="str">
        <f t="shared" si="65"/>
        <v/>
      </c>
      <c r="W108" s="24"/>
      <c r="X108" s="24"/>
      <c r="Y108" s="24"/>
      <c r="Z108" s="25"/>
      <c r="AC108" s="99"/>
      <c r="AD108" s="99"/>
      <c r="AE108" s="99"/>
      <c r="AF108" s="100"/>
      <c r="AI108" s="99"/>
      <c r="AJ108" s="99"/>
      <c r="AK108" s="100"/>
      <c r="AN108" s="99"/>
      <c r="AO108" s="99"/>
      <c r="AP108" s="100"/>
    </row>
    <row r="109" spans="1:42" ht="15.5">
      <c r="A109" s="20"/>
      <c r="B109" s="20"/>
      <c r="C109" s="21"/>
      <c r="D109" s="114">
        <f t="shared" si="58"/>
        <v>0</v>
      </c>
      <c r="E109" s="20"/>
      <c r="F109" s="20"/>
      <c r="G109" s="114">
        <f t="shared" si="59"/>
        <v>0</v>
      </c>
      <c r="H109" s="20"/>
      <c r="I109" s="33">
        <f t="shared" si="60"/>
        <v>0</v>
      </c>
      <c r="J109" s="23"/>
      <c r="K109" s="117">
        <f t="shared" si="70"/>
        <v>0</v>
      </c>
      <c r="L109" s="118" t="str">
        <f t="shared" si="71"/>
        <v/>
      </c>
      <c r="M109" s="119" t="str">
        <f t="shared" si="72"/>
        <v/>
      </c>
      <c r="N109" s="120">
        <f t="shared" si="73"/>
        <v>0</v>
      </c>
      <c r="O109" s="119" t="e">
        <f>Table1[[#This Row],[Final Gross Profit]]-Table1[[#This Row],[Original Estimated Gr Profit %]]</f>
        <v>#VALUE!</v>
      </c>
      <c r="P109" s="119">
        <f t="shared" si="61"/>
        <v>0</v>
      </c>
      <c r="Q109" s="119" t="str">
        <f t="shared" si="62"/>
        <v/>
      </c>
      <c r="R109" s="34">
        <f t="shared" si="63"/>
        <v>0</v>
      </c>
      <c r="S109" s="24"/>
      <c r="T109" s="24"/>
      <c r="U109" s="124">
        <f t="shared" si="64"/>
        <v>0</v>
      </c>
      <c r="V109" s="125" t="str">
        <f t="shared" si="65"/>
        <v/>
      </c>
      <c r="W109" s="24"/>
      <c r="X109" s="24"/>
      <c r="Y109" s="24"/>
      <c r="Z109" s="25"/>
      <c r="AC109" s="99"/>
      <c r="AD109" s="99"/>
      <c r="AE109" s="99"/>
      <c r="AF109" s="100"/>
      <c r="AI109" s="99"/>
      <c r="AJ109" s="99"/>
      <c r="AK109" s="100"/>
      <c r="AN109" s="99"/>
      <c r="AO109" s="99"/>
      <c r="AP109" s="100"/>
    </row>
    <row r="110" spans="1:42" ht="15.5">
      <c r="A110" s="20"/>
      <c r="B110" s="20"/>
      <c r="C110" s="21"/>
      <c r="D110" s="114">
        <f t="shared" si="58"/>
        <v>0</v>
      </c>
      <c r="E110" s="20"/>
      <c r="F110" s="20"/>
      <c r="G110" s="114">
        <f t="shared" si="59"/>
        <v>0</v>
      </c>
      <c r="H110" s="20"/>
      <c r="I110" s="33">
        <f t="shared" si="60"/>
        <v>0</v>
      </c>
      <c r="J110" s="23"/>
      <c r="K110" s="117">
        <f t="shared" si="70"/>
        <v>0</v>
      </c>
      <c r="L110" s="118" t="str">
        <f t="shared" si="71"/>
        <v/>
      </c>
      <c r="M110" s="119" t="str">
        <f t="shared" si="72"/>
        <v/>
      </c>
      <c r="N110" s="120">
        <f t="shared" si="73"/>
        <v>0</v>
      </c>
      <c r="O110" s="119" t="e">
        <f>Table1[[#This Row],[Final Gross Profit]]-Table1[[#This Row],[Original Estimated Gr Profit %]]</f>
        <v>#VALUE!</v>
      </c>
      <c r="P110" s="119">
        <f t="shared" si="61"/>
        <v>0</v>
      </c>
      <c r="Q110" s="119" t="str">
        <f t="shared" si="62"/>
        <v/>
      </c>
      <c r="R110" s="34">
        <f t="shared" si="63"/>
        <v>0</v>
      </c>
      <c r="S110" s="24"/>
      <c r="T110" s="24"/>
      <c r="U110" s="124">
        <f t="shared" si="64"/>
        <v>0</v>
      </c>
      <c r="V110" s="125" t="str">
        <f t="shared" si="65"/>
        <v/>
      </c>
      <c r="W110" s="24"/>
      <c r="X110" s="24"/>
      <c r="Y110" s="24"/>
      <c r="Z110" s="25"/>
      <c r="AC110" s="99"/>
      <c r="AD110" s="99"/>
      <c r="AE110" s="99"/>
      <c r="AF110" s="100"/>
      <c r="AI110" s="99"/>
      <c r="AJ110" s="99"/>
      <c r="AK110" s="100"/>
      <c r="AN110" s="99"/>
      <c r="AO110" s="99"/>
      <c r="AP110" s="100"/>
    </row>
    <row r="111" spans="1:42" ht="15.5">
      <c r="A111" s="20"/>
      <c r="B111" s="20"/>
      <c r="C111" s="21"/>
      <c r="D111" s="114">
        <f t="shared" si="58"/>
        <v>0</v>
      </c>
      <c r="E111" s="20"/>
      <c r="F111" s="20"/>
      <c r="G111" s="114">
        <f t="shared" si="59"/>
        <v>0</v>
      </c>
      <c r="H111" s="20"/>
      <c r="I111" s="33">
        <f t="shared" si="60"/>
        <v>0</v>
      </c>
      <c r="J111" s="23"/>
      <c r="K111" s="117">
        <f t="shared" si="70"/>
        <v>0</v>
      </c>
      <c r="L111" s="118" t="str">
        <f t="shared" si="71"/>
        <v/>
      </c>
      <c r="M111" s="119" t="str">
        <f t="shared" si="72"/>
        <v/>
      </c>
      <c r="N111" s="120">
        <f t="shared" si="73"/>
        <v>0</v>
      </c>
      <c r="O111" s="119" t="e">
        <f>Table1[[#This Row],[Final Gross Profit]]-Table1[[#This Row],[Original Estimated Gr Profit %]]</f>
        <v>#VALUE!</v>
      </c>
      <c r="P111" s="119">
        <f t="shared" si="61"/>
        <v>0</v>
      </c>
      <c r="Q111" s="119" t="str">
        <f t="shared" si="62"/>
        <v/>
      </c>
      <c r="R111" s="34">
        <f t="shared" si="63"/>
        <v>0</v>
      </c>
      <c r="S111" s="24"/>
      <c r="T111" s="24"/>
      <c r="U111" s="124">
        <f t="shared" si="64"/>
        <v>0</v>
      </c>
      <c r="V111" s="125" t="str">
        <f t="shared" si="65"/>
        <v/>
      </c>
      <c r="W111" s="24"/>
      <c r="X111" s="24"/>
      <c r="Y111" s="24"/>
      <c r="Z111" s="25"/>
      <c r="AC111" s="99"/>
      <c r="AD111" s="99"/>
      <c r="AE111" s="99"/>
      <c r="AF111" s="100"/>
      <c r="AI111" s="99"/>
      <c r="AJ111" s="99"/>
      <c r="AK111" s="100"/>
      <c r="AN111" s="99"/>
      <c r="AO111" s="99"/>
      <c r="AP111" s="100"/>
    </row>
    <row r="112" spans="1:42" ht="15.5">
      <c r="A112" s="20"/>
      <c r="B112" s="20"/>
      <c r="C112" s="21"/>
      <c r="D112" s="114">
        <f t="shared" si="58"/>
        <v>0</v>
      </c>
      <c r="E112" s="20"/>
      <c r="F112" s="20"/>
      <c r="G112" s="114">
        <f t="shared" si="59"/>
        <v>0</v>
      </c>
      <c r="H112" s="20"/>
      <c r="I112" s="33">
        <f t="shared" si="60"/>
        <v>0</v>
      </c>
      <c r="J112" s="23"/>
      <c r="K112" s="117">
        <f t="shared" si="70"/>
        <v>0</v>
      </c>
      <c r="L112" s="118" t="str">
        <f t="shared" si="71"/>
        <v/>
      </c>
      <c r="M112" s="119" t="str">
        <f t="shared" si="72"/>
        <v/>
      </c>
      <c r="N112" s="120">
        <f t="shared" si="73"/>
        <v>0</v>
      </c>
      <c r="O112" s="119" t="e">
        <f>Table1[[#This Row],[Final Gross Profit]]-Table1[[#This Row],[Original Estimated Gr Profit %]]</f>
        <v>#VALUE!</v>
      </c>
      <c r="P112" s="119">
        <f t="shared" si="61"/>
        <v>0</v>
      </c>
      <c r="Q112" s="119" t="str">
        <f t="shared" si="62"/>
        <v/>
      </c>
      <c r="R112" s="34">
        <f t="shared" si="63"/>
        <v>0</v>
      </c>
      <c r="S112" s="24"/>
      <c r="T112" s="24"/>
      <c r="U112" s="124">
        <f t="shared" si="64"/>
        <v>0</v>
      </c>
      <c r="V112" s="125" t="str">
        <f t="shared" si="65"/>
        <v/>
      </c>
      <c r="W112" s="24"/>
      <c r="X112" s="24"/>
      <c r="Y112" s="24"/>
      <c r="Z112" s="25"/>
      <c r="AC112" s="99"/>
      <c r="AD112" s="99"/>
      <c r="AE112" s="99"/>
      <c r="AF112" s="100"/>
      <c r="AI112" s="99"/>
      <c r="AJ112" s="99"/>
      <c r="AK112" s="100"/>
      <c r="AN112" s="99"/>
      <c r="AO112" s="99"/>
      <c r="AP112" s="100"/>
    </row>
    <row r="113" spans="1:42" ht="15.5">
      <c r="A113" s="20"/>
      <c r="B113" s="20"/>
      <c r="C113" s="21"/>
      <c r="D113" s="114">
        <f t="shared" si="58"/>
        <v>0</v>
      </c>
      <c r="E113" s="20"/>
      <c r="F113" s="20"/>
      <c r="G113" s="114">
        <f t="shared" si="59"/>
        <v>0</v>
      </c>
      <c r="H113" s="20"/>
      <c r="I113" s="33">
        <f t="shared" si="60"/>
        <v>0</v>
      </c>
      <c r="J113" s="23"/>
      <c r="K113" s="117">
        <f t="shared" si="70"/>
        <v>0</v>
      </c>
      <c r="L113" s="118" t="str">
        <f t="shared" si="71"/>
        <v/>
      </c>
      <c r="M113" s="119" t="str">
        <f t="shared" si="72"/>
        <v/>
      </c>
      <c r="N113" s="120">
        <f t="shared" si="73"/>
        <v>0</v>
      </c>
      <c r="O113" s="119" t="e">
        <f>Table1[[#This Row],[Final Gross Profit]]-Table1[[#This Row],[Original Estimated Gr Profit %]]</f>
        <v>#VALUE!</v>
      </c>
      <c r="P113" s="119">
        <f t="shared" si="61"/>
        <v>0</v>
      </c>
      <c r="Q113" s="119" t="str">
        <f t="shared" si="62"/>
        <v/>
      </c>
      <c r="R113" s="34">
        <f t="shared" si="63"/>
        <v>0</v>
      </c>
      <c r="S113" s="24"/>
      <c r="T113" s="24"/>
      <c r="U113" s="124">
        <f t="shared" si="64"/>
        <v>0</v>
      </c>
      <c r="V113" s="125" t="str">
        <f t="shared" si="65"/>
        <v/>
      </c>
      <c r="W113" s="24"/>
      <c r="X113" s="24"/>
      <c r="Y113" s="24"/>
      <c r="Z113" s="25"/>
      <c r="AC113" s="99"/>
      <c r="AD113" s="99"/>
      <c r="AE113" s="99"/>
      <c r="AF113" s="100"/>
      <c r="AI113" s="99"/>
      <c r="AJ113" s="99"/>
      <c r="AK113" s="100"/>
      <c r="AN113" s="99"/>
      <c r="AO113" s="99"/>
      <c r="AP113" s="100"/>
    </row>
    <row r="114" spans="1:42" ht="15.5">
      <c r="A114" s="20"/>
      <c r="B114" s="20"/>
      <c r="C114" s="21"/>
      <c r="D114" s="114">
        <f t="shared" si="58"/>
        <v>0</v>
      </c>
      <c r="E114" s="20"/>
      <c r="F114" s="20"/>
      <c r="G114" s="114">
        <f t="shared" si="59"/>
        <v>0</v>
      </c>
      <c r="H114" s="20"/>
      <c r="I114" s="33">
        <f t="shared" si="60"/>
        <v>0</v>
      </c>
      <c r="J114" s="23"/>
      <c r="K114" s="117">
        <f t="shared" si="70"/>
        <v>0</v>
      </c>
      <c r="L114" s="118" t="str">
        <f t="shared" si="71"/>
        <v/>
      </c>
      <c r="M114" s="119" t="str">
        <f t="shared" si="72"/>
        <v/>
      </c>
      <c r="N114" s="120">
        <f t="shared" si="73"/>
        <v>0</v>
      </c>
      <c r="O114" s="119" t="e">
        <f>Table1[[#This Row],[Final Gross Profit]]-Table1[[#This Row],[Original Estimated Gr Profit %]]</f>
        <v>#VALUE!</v>
      </c>
      <c r="P114" s="119">
        <f t="shared" si="61"/>
        <v>0</v>
      </c>
      <c r="Q114" s="119" t="str">
        <f t="shared" si="62"/>
        <v/>
      </c>
      <c r="R114" s="34">
        <f t="shared" si="63"/>
        <v>0</v>
      </c>
      <c r="S114" s="24"/>
      <c r="T114" s="24"/>
      <c r="U114" s="124">
        <f t="shared" si="64"/>
        <v>0</v>
      </c>
      <c r="V114" s="125" t="str">
        <f t="shared" si="65"/>
        <v/>
      </c>
      <c r="W114" s="24"/>
      <c r="X114" s="24"/>
      <c r="Y114" s="24"/>
      <c r="Z114" s="25"/>
      <c r="AC114" s="99"/>
      <c r="AD114" s="99"/>
      <c r="AE114" s="99"/>
      <c r="AF114" s="100"/>
      <c r="AI114" s="99"/>
      <c r="AJ114" s="99"/>
      <c r="AK114" s="100"/>
      <c r="AN114" s="99"/>
      <c r="AO114" s="99"/>
      <c r="AP114" s="100"/>
    </row>
    <row r="115" spans="1:42" ht="15.5">
      <c r="A115" s="20"/>
      <c r="B115" s="20"/>
      <c r="C115" s="21"/>
      <c r="D115" s="114">
        <f t="shared" si="58"/>
        <v>0</v>
      </c>
      <c r="E115" s="20"/>
      <c r="F115" s="20"/>
      <c r="G115" s="114">
        <f t="shared" si="59"/>
        <v>0</v>
      </c>
      <c r="H115" s="20"/>
      <c r="I115" s="33">
        <f t="shared" si="60"/>
        <v>0</v>
      </c>
      <c r="J115" s="23"/>
      <c r="K115" s="117">
        <f t="shared" si="70"/>
        <v>0</v>
      </c>
      <c r="L115" s="118" t="str">
        <f t="shared" si="71"/>
        <v/>
      </c>
      <c r="M115" s="119" t="str">
        <f t="shared" si="72"/>
        <v/>
      </c>
      <c r="N115" s="120">
        <f t="shared" si="73"/>
        <v>0</v>
      </c>
      <c r="O115" s="119" t="e">
        <f>Table1[[#This Row],[Final Gross Profit]]-Table1[[#This Row],[Original Estimated Gr Profit %]]</f>
        <v>#VALUE!</v>
      </c>
      <c r="P115" s="119">
        <f t="shared" si="61"/>
        <v>0</v>
      </c>
      <c r="Q115" s="119" t="str">
        <f t="shared" si="62"/>
        <v/>
      </c>
      <c r="R115" s="34">
        <f t="shared" si="63"/>
        <v>0</v>
      </c>
      <c r="S115" s="24"/>
      <c r="T115" s="24"/>
      <c r="U115" s="124">
        <f t="shared" si="64"/>
        <v>0</v>
      </c>
      <c r="V115" s="125" t="str">
        <f t="shared" si="65"/>
        <v/>
      </c>
      <c r="W115" s="24"/>
      <c r="X115" s="24"/>
      <c r="Y115" s="24"/>
      <c r="Z115" s="25"/>
      <c r="AC115" s="99"/>
      <c r="AD115" s="99"/>
      <c r="AE115" s="99"/>
      <c r="AF115" s="100"/>
      <c r="AI115" s="99"/>
      <c r="AJ115" s="99"/>
      <c r="AK115" s="100"/>
      <c r="AN115" s="99"/>
      <c r="AO115" s="99"/>
      <c r="AP115" s="100"/>
    </row>
    <row r="116" spans="1:42" ht="15.5">
      <c r="A116" s="20"/>
      <c r="B116" s="20"/>
      <c r="C116" s="21"/>
      <c r="D116" s="114">
        <f t="shared" si="58"/>
        <v>0</v>
      </c>
      <c r="E116" s="20"/>
      <c r="F116" s="20"/>
      <c r="G116" s="114">
        <f t="shared" si="59"/>
        <v>0</v>
      </c>
      <c r="H116" s="20"/>
      <c r="I116" s="33">
        <f t="shared" si="60"/>
        <v>0</v>
      </c>
      <c r="J116" s="23"/>
      <c r="K116" s="117">
        <f t="shared" si="70"/>
        <v>0</v>
      </c>
      <c r="L116" s="118" t="str">
        <f t="shared" si="71"/>
        <v/>
      </c>
      <c r="M116" s="119" t="str">
        <f t="shared" si="72"/>
        <v/>
      </c>
      <c r="N116" s="120">
        <f t="shared" si="73"/>
        <v>0</v>
      </c>
      <c r="O116" s="119" t="e">
        <f>Table1[[#This Row],[Final Gross Profit]]-Table1[[#This Row],[Original Estimated Gr Profit %]]</f>
        <v>#VALUE!</v>
      </c>
      <c r="P116" s="119">
        <f t="shared" si="61"/>
        <v>0</v>
      </c>
      <c r="Q116" s="119" t="str">
        <f t="shared" si="62"/>
        <v/>
      </c>
      <c r="R116" s="34">
        <f t="shared" si="63"/>
        <v>0</v>
      </c>
      <c r="S116" s="24"/>
      <c r="T116" s="24"/>
      <c r="U116" s="124">
        <f t="shared" si="64"/>
        <v>0</v>
      </c>
      <c r="V116" s="125" t="str">
        <f t="shared" si="65"/>
        <v/>
      </c>
      <c r="W116" s="24"/>
      <c r="X116" s="24"/>
      <c r="Y116" s="24"/>
      <c r="Z116" s="25"/>
      <c r="AC116" s="99"/>
      <c r="AD116" s="99"/>
      <c r="AE116" s="99"/>
      <c r="AF116" s="100"/>
      <c r="AI116" s="99"/>
      <c r="AJ116" s="99"/>
      <c r="AK116" s="100"/>
      <c r="AN116" s="99"/>
      <c r="AO116" s="99"/>
      <c r="AP116" s="100"/>
    </row>
    <row r="117" spans="1:42" ht="15.5">
      <c r="A117" s="20"/>
      <c r="B117" s="20"/>
      <c r="C117" s="21"/>
      <c r="D117" s="114">
        <f t="shared" si="58"/>
        <v>0</v>
      </c>
      <c r="E117" s="20"/>
      <c r="F117" s="20"/>
      <c r="G117" s="114">
        <f t="shared" si="59"/>
        <v>0</v>
      </c>
      <c r="H117" s="20"/>
      <c r="I117" s="33">
        <f t="shared" si="60"/>
        <v>0</v>
      </c>
      <c r="J117" s="23"/>
      <c r="K117" s="117">
        <f t="shared" si="70"/>
        <v>0</v>
      </c>
      <c r="L117" s="118" t="str">
        <f t="shared" si="71"/>
        <v/>
      </c>
      <c r="M117" s="119" t="str">
        <f t="shared" si="72"/>
        <v/>
      </c>
      <c r="N117" s="120">
        <f t="shared" si="73"/>
        <v>0</v>
      </c>
      <c r="O117" s="119" t="e">
        <f>Table1[[#This Row],[Final Gross Profit]]-Table1[[#This Row],[Original Estimated Gr Profit %]]</f>
        <v>#VALUE!</v>
      </c>
      <c r="P117" s="119">
        <f t="shared" si="61"/>
        <v>0</v>
      </c>
      <c r="Q117" s="119" t="str">
        <f t="shared" si="62"/>
        <v/>
      </c>
      <c r="R117" s="34">
        <f t="shared" si="63"/>
        <v>0</v>
      </c>
      <c r="S117" s="24"/>
      <c r="T117" s="24"/>
      <c r="U117" s="124">
        <f t="shared" si="64"/>
        <v>0</v>
      </c>
      <c r="V117" s="125" t="str">
        <f t="shared" si="65"/>
        <v/>
      </c>
      <c r="W117" s="24"/>
      <c r="X117" s="24"/>
      <c r="Y117" s="24"/>
      <c r="Z117" s="25"/>
      <c r="AC117" s="99"/>
      <c r="AD117" s="99"/>
      <c r="AE117" s="99"/>
      <c r="AF117" s="100"/>
      <c r="AI117" s="99"/>
      <c r="AJ117" s="99"/>
      <c r="AK117" s="100"/>
      <c r="AN117" s="99"/>
      <c r="AO117" s="99"/>
      <c r="AP117" s="100"/>
    </row>
    <row r="118" spans="1:42" ht="15.5">
      <c r="A118" s="20"/>
      <c r="B118" s="20"/>
      <c r="C118" s="21"/>
      <c r="D118" s="114">
        <f t="shared" si="58"/>
        <v>0</v>
      </c>
      <c r="E118" s="20"/>
      <c r="F118" s="20"/>
      <c r="G118" s="114">
        <f t="shared" si="59"/>
        <v>0</v>
      </c>
      <c r="H118" s="20"/>
      <c r="I118" s="33">
        <f t="shared" si="60"/>
        <v>0</v>
      </c>
      <c r="J118" s="23"/>
      <c r="K118" s="117">
        <f t="shared" si="70"/>
        <v>0</v>
      </c>
      <c r="L118" s="118" t="str">
        <f t="shared" si="71"/>
        <v/>
      </c>
      <c r="M118" s="119" t="str">
        <f t="shared" si="72"/>
        <v/>
      </c>
      <c r="N118" s="120">
        <f t="shared" si="73"/>
        <v>0</v>
      </c>
      <c r="O118" s="119" t="e">
        <f>Table1[[#This Row],[Final Gross Profit]]-Table1[[#This Row],[Original Estimated Gr Profit %]]</f>
        <v>#VALUE!</v>
      </c>
      <c r="P118" s="119">
        <f t="shared" si="61"/>
        <v>0</v>
      </c>
      <c r="Q118" s="119" t="str">
        <f t="shared" si="62"/>
        <v/>
      </c>
      <c r="R118" s="34">
        <f t="shared" si="63"/>
        <v>0</v>
      </c>
      <c r="S118" s="24"/>
      <c r="T118" s="24"/>
      <c r="U118" s="124">
        <f t="shared" si="64"/>
        <v>0</v>
      </c>
      <c r="V118" s="125" t="str">
        <f t="shared" si="65"/>
        <v/>
      </c>
      <c r="W118" s="24"/>
      <c r="X118" s="24"/>
      <c r="Y118" s="24"/>
      <c r="Z118" s="25"/>
      <c r="AC118" s="99"/>
      <c r="AD118" s="99"/>
      <c r="AE118" s="99"/>
      <c r="AF118" s="100"/>
      <c r="AI118" s="99"/>
      <c r="AJ118" s="99"/>
      <c r="AK118" s="100"/>
      <c r="AN118" s="99"/>
      <c r="AO118" s="99"/>
      <c r="AP118" s="100"/>
    </row>
    <row r="119" spans="1:42" ht="15.5">
      <c r="A119" s="20"/>
      <c r="B119" s="20"/>
      <c r="C119" s="21"/>
      <c r="D119" s="114">
        <f t="shared" si="58"/>
        <v>0</v>
      </c>
      <c r="E119" s="20"/>
      <c r="F119" s="20"/>
      <c r="G119" s="114">
        <f t="shared" si="59"/>
        <v>0</v>
      </c>
      <c r="H119" s="20"/>
      <c r="I119" s="33">
        <f t="shared" si="60"/>
        <v>0</v>
      </c>
      <c r="J119" s="23"/>
      <c r="K119" s="117">
        <f t="shared" si="70"/>
        <v>0</v>
      </c>
      <c r="L119" s="118" t="str">
        <f t="shared" si="71"/>
        <v/>
      </c>
      <c r="M119" s="119" t="str">
        <f t="shared" si="72"/>
        <v/>
      </c>
      <c r="N119" s="120">
        <f t="shared" si="73"/>
        <v>0</v>
      </c>
      <c r="O119" s="119" t="e">
        <f>Table1[[#This Row],[Final Gross Profit]]-Table1[[#This Row],[Original Estimated Gr Profit %]]</f>
        <v>#VALUE!</v>
      </c>
      <c r="P119" s="119">
        <f t="shared" si="61"/>
        <v>0</v>
      </c>
      <c r="Q119" s="119" t="str">
        <f t="shared" si="62"/>
        <v/>
      </c>
      <c r="R119" s="34">
        <f t="shared" si="63"/>
        <v>0</v>
      </c>
      <c r="S119" s="24"/>
      <c r="T119" s="24"/>
      <c r="U119" s="124">
        <f t="shared" si="64"/>
        <v>0</v>
      </c>
      <c r="V119" s="125" t="str">
        <f t="shared" si="65"/>
        <v/>
      </c>
      <c r="W119" s="24"/>
      <c r="X119" s="24"/>
      <c r="Y119" s="24"/>
      <c r="Z119" s="25"/>
      <c r="AC119" s="99"/>
      <c r="AD119" s="99"/>
      <c r="AE119" s="99"/>
      <c r="AF119" s="100"/>
      <c r="AI119" s="99"/>
      <c r="AJ119" s="99"/>
      <c r="AK119" s="100"/>
      <c r="AN119" s="99"/>
      <c r="AO119" s="99"/>
      <c r="AP119" s="100"/>
    </row>
    <row r="120" spans="1:42" ht="15.5">
      <c r="A120" s="20"/>
      <c r="B120" s="20"/>
      <c r="C120" s="21"/>
      <c r="D120" s="114">
        <f t="shared" si="58"/>
        <v>0</v>
      </c>
      <c r="E120" s="20"/>
      <c r="F120" s="20"/>
      <c r="G120" s="114">
        <f t="shared" si="59"/>
        <v>0</v>
      </c>
      <c r="H120" s="20"/>
      <c r="I120" s="33">
        <f t="shared" si="60"/>
        <v>0</v>
      </c>
      <c r="J120" s="23"/>
      <c r="K120" s="117">
        <f t="shared" si="70"/>
        <v>0</v>
      </c>
      <c r="L120" s="118" t="str">
        <f t="shared" si="71"/>
        <v/>
      </c>
      <c r="M120" s="119" t="str">
        <f t="shared" si="72"/>
        <v/>
      </c>
      <c r="N120" s="120">
        <f t="shared" si="73"/>
        <v>0</v>
      </c>
      <c r="O120" s="119" t="e">
        <f>Table1[[#This Row],[Final Gross Profit]]-Table1[[#This Row],[Original Estimated Gr Profit %]]</f>
        <v>#VALUE!</v>
      </c>
      <c r="P120" s="119">
        <f t="shared" si="61"/>
        <v>0</v>
      </c>
      <c r="Q120" s="119" t="str">
        <f t="shared" si="62"/>
        <v/>
      </c>
      <c r="R120" s="34">
        <f t="shared" si="63"/>
        <v>0</v>
      </c>
      <c r="S120" s="24"/>
      <c r="T120" s="24"/>
      <c r="U120" s="124">
        <f t="shared" si="64"/>
        <v>0</v>
      </c>
      <c r="V120" s="125" t="str">
        <f t="shared" si="65"/>
        <v/>
      </c>
      <c r="W120" s="24"/>
      <c r="X120" s="24"/>
      <c r="Y120" s="24"/>
      <c r="Z120" s="25"/>
      <c r="AC120" s="99"/>
      <c r="AD120" s="99"/>
      <c r="AE120" s="99"/>
      <c r="AF120" s="100"/>
      <c r="AI120" s="99"/>
      <c r="AJ120" s="99"/>
      <c r="AK120" s="100"/>
      <c r="AN120" s="99"/>
      <c r="AO120" s="99"/>
      <c r="AP120" s="100"/>
    </row>
    <row r="121" spans="1:42" ht="15.5">
      <c r="A121" s="20"/>
      <c r="B121" s="20"/>
      <c r="C121" s="21"/>
      <c r="D121" s="114">
        <f t="shared" si="58"/>
        <v>0</v>
      </c>
      <c r="E121" s="20"/>
      <c r="F121" s="20"/>
      <c r="G121" s="114">
        <f t="shared" si="59"/>
        <v>0</v>
      </c>
      <c r="H121" s="20"/>
      <c r="I121" s="33">
        <f t="shared" si="60"/>
        <v>0</v>
      </c>
      <c r="J121" s="23"/>
      <c r="K121" s="117">
        <f t="shared" si="70"/>
        <v>0</v>
      </c>
      <c r="L121" s="118" t="str">
        <f t="shared" si="71"/>
        <v/>
      </c>
      <c r="M121" s="119" t="str">
        <f t="shared" si="72"/>
        <v/>
      </c>
      <c r="N121" s="120">
        <f t="shared" si="73"/>
        <v>0</v>
      </c>
      <c r="O121" s="119" t="e">
        <f>Table1[[#This Row],[Final Gross Profit]]-Table1[[#This Row],[Original Estimated Gr Profit %]]</f>
        <v>#VALUE!</v>
      </c>
      <c r="P121" s="119">
        <f t="shared" si="61"/>
        <v>0</v>
      </c>
      <c r="Q121" s="119" t="str">
        <f t="shared" si="62"/>
        <v/>
      </c>
      <c r="R121" s="34">
        <f t="shared" si="63"/>
        <v>0</v>
      </c>
      <c r="S121" s="24"/>
      <c r="T121" s="24"/>
      <c r="U121" s="124">
        <f t="shared" si="64"/>
        <v>0</v>
      </c>
      <c r="V121" s="125" t="str">
        <f t="shared" si="65"/>
        <v/>
      </c>
      <c r="W121" s="24"/>
      <c r="X121" s="24"/>
      <c r="Y121" s="24"/>
      <c r="Z121" s="25"/>
      <c r="AC121" s="99"/>
      <c r="AD121" s="99"/>
      <c r="AE121" s="99"/>
      <c r="AF121" s="100"/>
      <c r="AI121" s="99"/>
      <c r="AJ121" s="99"/>
      <c r="AK121" s="100"/>
      <c r="AN121" s="99"/>
      <c r="AO121" s="99"/>
      <c r="AP121" s="100"/>
    </row>
    <row r="122" spans="1:42" ht="15.5">
      <c r="A122" s="20"/>
      <c r="B122" s="20"/>
      <c r="C122" s="21"/>
      <c r="D122" s="114">
        <f t="shared" si="58"/>
        <v>0</v>
      </c>
      <c r="E122" s="20"/>
      <c r="F122" s="20"/>
      <c r="G122" s="114">
        <f t="shared" si="59"/>
        <v>0</v>
      </c>
      <c r="H122" s="20"/>
      <c r="I122" s="33">
        <f t="shared" si="60"/>
        <v>0</v>
      </c>
      <c r="J122" s="23"/>
      <c r="K122" s="117">
        <f t="shared" si="70"/>
        <v>0</v>
      </c>
      <c r="L122" s="118" t="str">
        <f t="shared" si="71"/>
        <v/>
      </c>
      <c r="M122" s="119" t="str">
        <f t="shared" si="72"/>
        <v/>
      </c>
      <c r="N122" s="120">
        <f t="shared" si="73"/>
        <v>0</v>
      </c>
      <c r="O122" s="119" t="e">
        <f>Table1[[#This Row],[Final Gross Profit]]-Table1[[#This Row],[Original Estimated Gr Profit %]]</f>
        <v>#VALUE!</v>
      </c>
      <c r="P122" s="119">
        <f t="shared" si="61"/>
        <v>0</v>
      </c>
      <c r="Q122" s="119" t="str">
        <f t="shared" si="62"/>
        <v/>
      </c>
      <c r="R122" s="34">
        <f t="shared" si="63"/>
        <v>0</v>
      </c>
      <c r="S122" s="24"/>
      <c r="T122" s="24"/>
      <c r="U122" s="124">
        <f t="shared" si="64"/>
        <v>0</v>
      </c>
      <c r="V122" s="125" t="str">
        <f t="shared" si="65"/>
        <v/>
      </c>
      <c r="W122" s="24"/>
      <c r="X122" s="24"/>
      <c r="Y122" s="24"/>
      <c r="Z122" s="25"/>
      <c r="AC122" s="99"/>
      <c r="AD122" s="99"/>
      <c r="AE122" s="99"/>
      <c r="AF122" s="100"/>
      <c r="AI122" s="99"/>
      <c r="AJ122" s="99"/>
      <c r="AK122" s="100"/>
      <c r="AN122" s="99"/>
      <c r="AO122" s="99"/>
      <c r="AP122" s="100"/>
    </row>
    <row r="123" spans="1:42" ht="15.5">
      <c r="A123" s="20"/>
      <c r="B123" s="20"/>
      <c r="C123" s="21"/>
      <c r="D123" s="114">
        <f t="shared" si="58"/>
        <v>0</v>
      </c>
      <c r="E123" s="20"/>
      <c r="F123" s="20"/>
      <c r="G123" s="114">
        <f t="shared" si="59"/>
        <v>0</v>
      </c>
      <c r="H123" s="20"/>
      <c r="I123" s="33">
        <f t="shared" si="60"/>
        <v>0</v>
      </c>
      <c r="J123" s="23"/>
      <c r="K123" s="117">
        <f t="shared" si="70"/>
        <v>0</v>
      </c>
      <c r="L123" s="118" t="str">
        <f t="shared" si="71"/>
        <v/>
      </c>
      <c r="M123" s="119" t="str">
        <f t="shared" si="72"/>
        <v/>
      </c>
      <c r="N123" s="120">
        <f t="shared" si="73"/>
        <v>0</v>
      </c>
      <c r="O123" s="119" t="e">
        <f>Table1[[#This Row],[Final Gross Profit]]-Table1[[#This Row],[Original Estimated Gr Profit %]]</f>
        <v>#VALUE!</v>
      </c>
      <c r="P123" s="119">
        <f t="shared" si="61"/>
        <v>0</v>
      </c>
      <c r="Q123" s="119" t="str">
        <f t="shared" si="62"/>
        <v/>
      </c>
      <c r="R123" s="34">
        <f t="shared" si="63"/>
        <v>0</v>
      </c>
      <c r="S123" s="24"/>
      <c r="T123" s="24"/>
      <c r="U123" s="124">
        <f t="shared" si="64"/>
        <v>0</v>
      </c>
      <c r="V123" s="125" t="str">
        <f t="shared" si="65"/>
        <v/>
      </c>
      <c r="W123" s="24"/>
      <c r="X123" s="24"/>
      <c r="Y123" s="24"/>
      <c r="Z123" s="25"/>
      <c r="AC123" s="99"/>
      <c r="AD123" s="99"/>
      <c r="AE123" s="99"/>
      <c r="AF123" s="100"/>
      <c r="AI123" s="99"/>
      <c r="AJ123" s="99"/>
      <c r="AK123" s="100"/>
      <c r="AN123" s="99"/>
      <c r="AO123" s="99"/>
      <c r="AP123" s="100"/>
    </row>
    <row r="124" spans="1:42" ht="15.5">
      <c r="A124" s="20"/>
      <c r="B124" s="20"/>
      <c r="C124" s="21"/>
      <c r="D124" s="114">
        <f t="shared" si="58"/>
        <v>0</v>
      </c>
      <c r="E124" s="20"/>
      <c r="F124" s="20"/>
      <c r="G124" s="114">
        <f t="shared" si="59"/>
        <v>0</v>
      </c>
      <c r="H124" s="20"/>
      <c r="I124" s="33">
        <f t="shared" si="60"/>
        <v>0</v>
      </c>
      <c r="J124" s="23"/>
      <c r="K124" s="117">
        <f t="shared" si="70"/>
        <v>0</v>
      </c>
      <c r="L124" s="118" t="str">
        <f t="shared" si="71"/>
        <v/>
      </c>
      <c r="M124" s="119" t="str">
        <f t="shared" si="72"/>
        <v/>
      </c>
      <c r="N124" s="120">
        <f t="shared" si="73"/>
        <v>0</v>
      </c>
      <c r="O124" s="119" t="e">
        <f>Table1[[#This Row],[Final Gross Profit]]-Table1[[#This Row],[Original Estimated Gr Profit %]]</f>
        <v>#VALUE!</v>
      </c>
      <c r="P124" s="119">
        <f t="shared" si="61"/>
        <v>0</v>
      </c>
      <c r="Q124" s="119" t="str">
        <f t="shared" si="62"/>
        <v/>
      </c>
      <c r="R124" s="34">
        <f t="shared" si="63"/>
        <v>0</v>
      </c>
      <c r="S124" s="24"/>
      <c r="T124" s="24"/>
      <c r="U124" s="124">
        <f t="shared" si="64"/>
        <v>0</v>
      </c>
      <c r="V124" s="125" t="str">
        <f t="shared" si="65"/>
        <v/>
      </c>
      <c r="W124" s="24"/>
      <c r="X124" s="24"/>
      <c r="Y124" s="24"/>
      <c r="Z124" s="25"/>
      <c r="AC124" s="99"/>
      <c r="AD124" s="99"/>
      <c r="AE124" s="99"/>
      <c r="AF124" s="100"/>
      <c r="AI124" s="99"/>
      <c r="AJ124" s="99"/>
      <c r="AK124" s="100"/>
      <c r="AN124" s="99"/>
      <c r="AO124" s="99"/>
      <c r="AP124" s="100"/>
    </row>
    <row r="125" spans="1:42" ht="15.5">
      <c r="A125" s="20"/>
      <c r="B125" s="20"/>
      <c r="C125" s="21"/>
      <c r="D125" s="114">
        <f t="shared" si="58"/>
        <v>0</v>
      </c>
      <c r="E125" s="20"/>
      <c r="F125" s="20"/>
      <c r="G125" s="114">
        <f t="shared" si="59"/>
        <v>0</v>
      </c>
      <c r="H125" s="20"/>
      <c r="I125" s="33">
        <f t="shared" si="60"/>
        <v>0</v>
      </c>
      <c r="J125" s="23"/>
      <c r="K125" s="117">
        <f t="shared" si="70"/>
        <v>0</v>
      </c>
      <c r="L125" s="118" t="str">
        <f t="shared" si="71"/>
        <v/>
      </c>
      <c r="M125" s="119" t="str">
        <f t="shared" si="72"/>
        <v/>
      </c>
      <c r="N125" s="120">
        <f t="shared" si="73"/>
        <v>0</v>
      </c>
      <c r="O125" s="119" t="e">
        <f>Table1[[#This Row],[Final Gross Profit]]-Table1[[#This Row],[Original Estimated Gr Profit %]]</f>
        <v>#VALUE!</v>
      </c>
      <c r="P125" s="119">
        <f t="shared" si="61"/>
        <v>0</v>
      </c>
      <c r="Q125" s="119" t="str">
        <f t="shared" si="62"/>
        <v/>
      </c>
      <c r="R125" s="34">
        <f t="shared" si="63"/>
        <v>0</v>
      </c>
      <c r="S125" s="24"/>
      <c r="T125" s="24"/>
      <c r="U125" s="124">
        <f t="shared" si="64"/>
        <v>0</v>
      </c>
      <c r="V125" s="125" t="str">
        <f t="shared" si="65"/>
        <v/>
      </c>
      <c r="W125" s="24"/>
      <c r="X125" s="24"/>
      <c r="Y125" s="24"/>
      <c r="Z125" s="25"/>
      <c r="AC125" s="99"/>
      <c r="AD125" s="99"/>
      <c r="AE125" s="99"/>
      <c r="AF125" s="100"/>
      <c r="AI125" s="99"/>
      <c r="AJ125" s="99"/>
      <c r="AK125" s="100"/>
      <c r="AN125" s="99"/>
      <c r="AO125" s="99"/>
      <c r="AP125" s="100"/>
    </row>
    <row r="126" spans="1:42" ht="15.5">
      <c r="A126" s="20"/>
      <c r="B126" s="20"/>
      <c r="C126" s="21"/>
      <c r="D126" s="114">
        <f t="shared" si="58"/>
        <v>0</v>
      </c>
      <c r="E126" s="20"/>
      <c r="F126" s="20"/>
      <c r="G126" s="114">
        <f t="shared" si="59"/>
        <v>0</v>
      </c>
      <c r="H126" s="20"/>
      <c r="I126" s="33">
        <f t="shared" si="60"/>
        <v>0</v>
      </c>
      <c r="J126" s="23"/>
      <c r="K126" s="117">
        <f t="shared" si="70"/>
        <v>0</v>
      </c>
      <c r="L126" s="118" t="str">
        <f t="shared" si="71"/>
        <v/>
      </c>
      <c r="M126" s="119" t="str">
        <f t="shared" si="72"/>
        <v/>
      </c>
      <c r="N126" s="120">
        <f t="shared" si="73"/>
        <v>0</v>
      </c>
      <c r="O126" s="119" t="e">
        <f>Table1[[#This Row],[Final Gross Profit]]-Table1[[#This Row],[Original Estimated Gr Profit %]]</f>
        <v>#VALUE!</v>
      </c>
      <c r="P126" s="119">
        <f t="shared" si="61"/>
        <v>0</v>
      </c>
      <c r="Q126" s="119" t="str">
        <f t="shared" si="62"/>
        <v/>
      </c>
      <c r="R126" s="34">
        <f t="shared" si="63"/>
        <v>0</v>
      </c>
      <c r="S126" s="24"/>
      <c r="T126" s="24"/>
      <c r="U126" s="124">
        <f t="shared" si="64"/>
        <v>0</v>
      </c>
      <c r="V126" s="125" t="str">
        <f t="shared" si="65"/>
        <v/>
      </c>
      <c r="W126" s="24"/>
      <c r="X126" s="24"/>
      <c r="Y126" s="24"/>
      <c r="Z126" s="25"/>
      <c r="AC126" s="99"/>
      <c r="AD126" s="99"/>
      <c r="AE126" s="99"/>
      <c r="AF126" s="100"/>
      <c r="AI126" s="99"/>
      <c r="AJ126" s="99"/>
      <c r="AK126" s="100"/>
      <c r="AN126" s="99"/>
      <c r="AO126" s="99"/>
      <c r="AP126" s="100"/>
    </row>
    <row r="127" spans="1:42" ht="15.5">
      <c r="A127" s="20"/>
      <c r="B127" s="20"/>
      <c r="C127" s="21"/>
      <c r="D127" s="114">
        <f t="shared" si="58"/>
        <v>0</v>
      </c>
      <c r="E127" s="20"/>
      <c r="F127" s="20"/>
      <c r="G127" s="114">
        <f t="shared" si="59"/>
        <v>0</v>
      </c>
      <c r="H127" s="20"/>
      <c r="I127" s="33">
        <f t="shared" si="60"/>
        <v>0</v>
      </c>
      <c r="J127" s="23"/>
      <c r="K127" s="117">
        <f t="shared" si="70"/>
        <v>0</v>
      </c>
      <c r="L127" s="118" t="str">
        <f t="shared" si="71"/>
        <v/>
      </c>
      <c r="M127" s="119" t="str">
        <f t="shared" si="72"/>
        <v/>
      </c>
      <c r="N127" s="120">
        <f t="shared" si="73"/>
        <v>0</v>
      </c>
      <c r="O127" s="119" t="e">
        <f>Table1[[#This Row],[Final Gross Profit]]-Table1[[#This Row],[Original Estimated Gr Profit %]]</f>
        <v>#VALUE!</v>
      </c>
      <c r="P127" s="119">
        <f t="shared" si="61"/>
        <v>0</v>
      </c>
      <c r="Q127" s="119" t="str">
        <f t="shared" si="62"/>
        <v/>
      </c>
      <c r="R127" s="34">
        <f t="shared" si="63"/>
        <v>0</v>
      </c>
      <c r="S127" s="24"/>
      <c r="T127" s="24"/>
      <c r="U127" s="124">
        <f t="shared" si="64"/>
        <v>0</v>
      </c>
      <c r="V127" s="125" t="str">
        <f t="shared" si="65"/>
        <v/>
      </c>
      <c r="W127" s="24"/>
      <c r="X127" s="24"/>
      <c r="Y127" s="24"/>
      <c r="Z127" s="25"/>
      <c r="AC127" s="99"/>
      <c r="AD127" s="99"/>
      <c r="AE127" s="99"/>
      <c r="AF127" s="100"/>
      <c r="AI127" s="99"/>
      <c r="AJ127" s="99"/>
      <c r="AK127" s="100"/>
      <c r="AN127" s="99"/>
      <c r="AO127" s="99"/>
      <c r="AP127" s="100"/>
    </row>
    <row r="128" spans="1:42" ht="15.5">
      <c r="A128" s="20"/>
      <c r="B128" s="20"/>
      <c r="C128" s="21"/>
      <c r="D128" s="114">
        <f t="shared" si="58"/>
        <v>0</v>
      </c>
      <c r="E128" s="20"/>
      <c r="F128" s="20"/>
      <c r="G128" s="114">
        <f t="shared" si="59"/>
        <v>0</v>
      </c>
      <c r="H128" s="20"/>
      <c r="I128" s="33">
        <f t="shared" si="60"/>
        <v>0</v>
      </c>
      <c r="J128" s="23"/>
      <c r="K128" s="117">
        <f t="shared" si="70"/>
        <v>0</v>
      </c>
      <c r="L128" s="118" t="str">
        <f t="shared" si="71"/>
        <v/>
      </c>
      <c r="M128" s="119" t="str">
        <f t="shared" si="72"/>
        <v/>
      </c>
      <c r="N128" s="120">
        <f t="shared" si="73"/>
        <v>0</v>
      </c>
      <c r="O128" s="119" t="e">
        <f>Table1[[#This Row],[Final Gross Profit]]-Table1[[#This Row],[Original Estimated Gr Profit %]]</f>
        <v>#VALUE!</v>
      </c>
      <c r="P128" s="119">
        <f t="shared" si="61"/>
        <v>0</v>
      </c>
      <c r="Q128" s="119" t="str">
        <f t="shared" si="62"/>
        <v/>
      </c>
      <c r="R128" s="34">
        <f t="shared" si="63"/>
        <v>0</v>
      </c>
      <c r="S128" s="24"/>
      <c r="T128" s="24"/>
      <c r="U128" s="124">
        <f t="shared" si="64"/>
        <v>0</v>
      </c>
      <c r="V128" s="125" t="str">
        <f t="shared" si="65"/>
        <v/>
      </c>
      <c r="W128" s="24"/>
      <c r="X128" s="24"/>
      <c r="Y128" s="24"/>
      <c r="Z128" s="25"/>
      <c r="AC128" s="99"/>
      <c r="AD128" s="99"/>
      <c r="AE128" s="99"/>
      <c r="AF128" s="100"/>
      <c r="AI128" s="99"/>
      <c r="AJ128" s="99"/>
      <c r="AK128" s="100"/>
      <c r="AN128" s="99"/>
      <c r="AO128" s="99"/>
      <c r="AP128" s="100"/>
    </row>
    <row r="129" spans="1:42" ht="15.5">
      <c r="A129" s="20"/>
      <c r="B129" s="20"/>
      <c r="C129" s="21"/>
      <c r="D129" s="114">
        <f t="shared" si="58"/>
        <v>0</v>
      </c>
      <c r="E129" s="20"/>
      <c r="F129" s="20"/>
      <c r="G129" s="114">
        <f t="shared" si="59"/>
        <v>0</v>
      </c>
      <c r="H129" s="20"/>
      <c r="I129" s="33">
        <f t="shared" si="60"/>
        <v>0</v>
      </c>
      <c r="J129" s="23"/>
      <c r="K129" s="117">
        <f t="shared" si="70"/>
        <v>0</v>
      </c>
      <c r="L129" s="118" t="str">
        <f t="shared" si="71"/>
        <v/>
      </c>
      <c r="M129" s="119" t="str">
        <f t="shared" si="72"/>
        <v/>
      </c>
      <c r="N129" s="120">
        <f t="shared" si="73"/>
        <v>0</v>
      </c>
      <c r="O129" s="119" t="e">
        <f>Table1[[#This Row],[Final Gross Profit]]-Table1[[#This Row],[Original Estimated Gr Profit %]]</f>
        <v>#VALUE!</v>
      </c>
      <c r="P129" s="119">
        <f t="shared" si="61"/>
        <v>0</v>
      </c>
      <c r="Q129" s="119" t="str">
        <f t="shared" si="62"/>
        <v/>
      </c>
      <c r="R129" s="34">
        <f t="shared" si="63"/>
        <v>0</v>
      </c>
      <c r="S129" s="24"/>
      <c r="T129" s="24"/>
      <c r="U129" s="124">
        <f t="shared" si="64"/>
        <v>0</v>
      </c>
      <c r="V129" s="125" t="str">
        <f t="shared" si="65"/>
        <v/>
      </c>
      <c r="W129" s="24"/>
      <c r="X129" s="24"/>
      <c r="Y129" s="24"/>
      <c r="Z129" s="25"/>
      <c r="AC129" s="99"/>
      <c r="AD129" s="99"/>
      <c r="AE129" s="99"/>
      <c r="AF129" s="100"/>
      <c r="AI129" s="99"/>
      <c r="AJ129" s="99"/>
      <c r="AK129" s="100"/>
      <c r="AN129" s="99"/>
      <c r="AO129" s="99"/>
      <c r="AP129" s="100"/>
    </row>
    <row r="130" spans="1:42" ht="15.5">
      <c r="A130" s="20"/>
      <c r="B130" s="20"/>
      <c r="C130" s="21"/>
      <c r="D130" s="114">
        <f t="shared" si="58"/>
        <v>0</v>
      </c>
      <c r="E130" s="20"/>
      <c r="F130" s="20"/>
      <c r="G130" s="114">
        <f t="shared" si="59"/>
        <v>0</v>
      </c>
      <c r="H130" s="20"/>
      <c r="I130" s="33">
        <f t="shared" si="60"/>
        <v>0</v>
      </c>
      <c r="J130" s="23"/>
      <c r="K130" s="117">
        <f t="shared" si="70"/>
        <v>0</v>
      </c>
      <c r="L130" s="118" t="str">
        <f t="shared" si="71"/>
        <v/>
      </c>
      <c r="M130" s="119" t="str">
        <f t="shared" si="72"/>
        <v/>
      </c>
      <c r="N130" s="120">
        <f t="shared" si="73"/>
        <v>0</v>
      </c>
      <c r="O130" s="119" t="e">
        <f>Table1[[#This Row],[Final Gross Profit]]-Table1[[#This Row],[Original Estimated Gr Profit %]]</f>
        <v>#VALUE!</v>
      </c>
      <c r="P130" s="119">
        <f t="shared" si="61"/>
        <v>0</v>
      </c>
      <c r="Q130" s="119" t="str">
        <f t="shared" si="62"/>
        <v/>
      </c>
      <c r="R130" s="34">
        <f t="shared" si="63"/>
        <v>0</v>
      </c>
      <c r="S130" s="24"/>
      <c r="T130" s="24"/>
      <c r="U130" s="124">
        <f t="shared" si="64"/>
        <v>0</v>
      </c>
      <c r="V130" s="125" t="str">
        <f t="shared" si="65"/>
        <v/>
      </c>
      <c r="W130" s="24"/>
      <c r="X130" s="24"/>
      <c r="Y130" s="24"/>
      <c r="Z130" s="25"/>
      <c r="AC130" s="99"/>
      <c r="AD130" s="99"/>
      <c r="AE130" s="99"/>
      <c r="AF130" s="100"/>
      <c r="AI130" s="99"/>
      <c r="AJ130" s="99"/>
      <c r="AK130" s="100"/>
      <c r="AN130" s="99"/>
      <c r="AO130" s="99"/>
      <c r="AP130" s="100"/>
    </row>
    <row r="131" spans="1:42" ht="15.5">
      <c r="A131" s="20"/>
      <c r="B131" s="20"/>
      <c r="C131" s="21"/>
      <c r="D131" s="114">
        <f t="shared" si="58"/>
        <v>0</v>
      </c>
      <c r="E131" s="20"/>
      <c r="F131" s="20"/>
      <c r="G131" s="114">
        <f t="shared" si="59"/>
        <v>0</v>
      </c>
      <c r="H131" s="20"/>
      <c r="I131" s="33">
        <f t="shared" si="60"/>
        <v>0</v>
      </c>
      <c r="J131" s="23"/>
      <c r="K131" s="117">
        <f t="shared" si="70"/>
        <v>0</v>
      </c>
      <c r="L131" s="118" t="str">
        <f t="shared" si="71"/>
        <v/>
      </c>
      <c r="M131" s="119" t="str">
        <f t="shared" si="72"/>
        <v/>
      </c>
      <c r="N131" s="120">
        <f t="shared" si="73"/>
        <v>0</v>
      </c>
      <c r="O131" s="119" t="e">
        <f>Table1[[#This Row],[Final Gross Profit]]-Table1[[#This Row],[Original Estimated Gr Profit %]]</f>
        <v>#VALUE!</v>
      </c>
      <c r="P131" s="119">
        <f t="shared" si="61"/>
        <v>0</v>
      </c>
      <c r="Q131" s="119" t="str">
        <f t="shared" si="62"/>
        <v/>
      </c>
      <c r="R131" s="34">
        <f t="shared" si="63"/>
        <v>0</v>
      </c>
      <c r="S131" s="24"/>
      <c r="T131" s="24"/>
      <c r="U131" s="124">
        <f t="shared" si="64"/>
        <v>0</v>
      </c>
      <c r="V131" s="125" t="str">
        <f t="shared" si="65"/>
        <v/>
      </c>
      <c r="W131" s="24"/>
      <c r="X131" s="24"/>
      <c r="Y131" s="24"/>
      <c r="Z131" s="25"/>
      <c r="AC131" s="99"/>
      <c r="AD131" s="99"/>
      <c r="AE131" s="99"/>
      <c r="AF131" s="100"/>
      <c r="AI131" s="99"/>
      <c r="AJ131" s="99"/>
      <c r="AK131" s="100"/>
      <c r="AN131" s="99"/>
      <c r="AO131" s="99"/>
      <c r="AP131" s="100"/>
    </row>
    <row r="132" spans="1:42" ht="15.5">
      <c r="A132" s="20"/>
      <c r="B132" s="20"/>
      <c r="C132" s="21"/>
      <c r="D132" s="114">
        <f t="shared" si="58"/>
        <v>0</v>
      </c>
      <c r="E132" s="20"/>
      <c r="F132" s="20"/>
      <c r="G132" s="114">
        <f t="shared" si="59"/>
        <v>0</v>
      </c>
      <c r="H132" s="20"/>
      <c r="I132" s="33">
        <f t="shared" si="60"/>
        <v>0</v>
      </c>
      <c r="J132" s="23"/>
      <c r="K132" s="117">
        <f t="shared" si="70"/>
        <v>0</v>
      </c>
      <c r="L132" s="118" t="str">
        <f t="shared" si="71"/>
        <v/>
      </c>
      <c r="M132" s="119" t="str">
        <f t="shared" si="72"/>
        <v/>
      </c>
      <c r="N132" s="120">
        <f t="shared" si="73"/>
        <v>0</v>
      </c>
      <c r="O132" s="119" t="e">
        <f>Table1[[#This Row],[Final Gross Profit]]-Table1[[#This Row],[Original Estimated Gr Profit %]]</f>
        <v>#VALUE!</v>
      </c>
      <c r="P132" s="119">
        <f t="shared" si="61"/>
        <v>0</v>
      </c>
      <c r="Q132" s="119" t="str">
        <f t="shared" si="62"/>
        <v/>
      </c>
      <c r="R132" s="34">
        <f t="shared" si="63"/>
        <v>0</v>
      </c>
      <c r="S132" s="24"/>
      <c r="T132" s="24"/>
      <c r="U132" s="124">
        <f t="shared" si="64"/>
        <v>0</v>
      </c>
      <c r="V132" s="125" t="str">
        <f t="shared" si="65"/>
        <v/>
      </c>
      <c r="W132" s="24"/>
      <c r="X132" s="24"/>
      <c r="Y132" s="24"/>
      <c r="Z132" s="25"/>
      <c r="AC132" s="99"/>
      <c r="AD132" s="99"/>
      <c r="AE132" s="99"/>
      <c r="AF132" s="100"/>
      <c r="AI132" s="99"/>
      <c r="AJ132" s="99"/>
      <c r="AK132" s="100"/>
      <c r="AN132" s="99"/>
      <c r="AO132" s="99"/>
      <c r="AP132" s="100"/>
    </row>
    <row r="133" spans="1:42" ht="15.5">
      <c r="A133" s="20"/>
      <c r="B133" s="20"/>
      <c r="C133" s="21"/>
      <c r="D133" s="114">
        <f t="shared" si="58"/>
        <v>0</v>
      </c>
      <c r="E133" s="20"/>
      <c r="F133" s="20"/>
      <c r="G133" s="114">
        <f t="shared" si="59"/>
        <v>0</v>
      </c>
      <c r="H133" s="20"/>
      <c r="I133" s="33">
        <f t="shared" si="60"/>
        <v>0</v>
      </c>
      <c r="J133" s="23"/>
      <c r="K133" s="117">
        <f t="shared" si="70"/>
        <v>0</v>
      </c>
      <c r="L133" s="118" t="str">
        <f t="shared" si="71"/>
        <v/>
      </c>
      <c r="M133" s="119" t="str">
        <f t="shared" si="72"/>
        <v/>
      </c>
      <c r="N133" s="120">
        <f t="shared" si="73"/>
        <v>0</v>
      </c>
      <c r="O133" s="119" t="e">
        <f>Table1[[#This Row],[Final Gross Profit]]-Table1[[#This Row],[Original Estimated Gr Profit %]]</f>
        <v>#VALUE!</v>
      </c>
      <c r="P133" s="119">
        <f t="shared" si="61"/>
        <v>0</v>
      </c>
      <c r="Q133" s="119" t="str">
        <f t="shared" si="62"/>
        <v/>
      </c>
      <c r="R133" s="34">
        <f t="shared" si="63"/>
        <v>0</v>
      </c>
      <c r="S133" s="24"/>
      <c r="T133" s="24"/>
      <c r="U133" s="124">
        <f t="shared" si="64"/>
        <v>0</v>
      </c>
      <c r="V133" s="125" t="str">
        <f t="shared" si="65"/>
        <v/>
      </c>
      <c r="W133" s="24"/>
      <c r="X133" s="24"/>
      <c r="Y133" s="24"/>
      <c r="Z133" s="25"/>
      <c r="AC133" s="99"/>
      <c r="AD133" s="99"/>
      <c r="AE133" s="99"/>
      <c r="AF133" s="100"/>
      <c r="AI133" s="99"/>
      <c r="AJ133" s="99"/>
      <c r="AK133" s="100"/>
      <c r="AN133" s="99"/>
      <c r="AO133" s="99"/>
      <c r="AP133" s="100"/>
    </row>
    <row r="134" spans="1:42" ht="15.5">
      <c r="A134" s="20"/>
      <c r="B134" s="20"/>
      <c r="C134" s="21"/>
      <c r="D134" s="114">
        <f t="shared" si="58"/>
        <v>0</v>
      </c>
      <c r="E134" s="20"/>
      <c r="F134" s="20"/>
      <c r="G134" s="114">
        <f t="shared" si="59"/>
        <v>0</v>
      </c>
      <c r="H134" s="20"/>
      <c r="I134" s="33">
        <f t="shared" si="60"/>
        <v>0</v>
      </c>
      <c r="J134" s="23"/>
      <c r="K134" s="117">
        <f t="shared" si="70"/>
        <v>0</v>
      </c>
      <c r="L134" s="118" t="str">
        <f t="shared" si="71"/>
        <v/>
      </c>
      <c r="M134" s="119" t="str">
        <f t="shared" si="72"/>
        <v/>
      </c>
      <c r="N134" s="120">
        <f t="shared" si="73"/>
        <v>0</v>
      </c>
      <c r="O134" s="119" t="e">
        <f>Table1[[#This Row],[Final Gross Profit]]-Table1[[#This Row],[Original Estimated Gr Profit %]]</f>
        <v>#VALUE!</v>
      </c>
      <c r="P134" s="119">
        <f t="shared" si="61"/>
        <v>0</v>
      </c>
      <c r="Q134" s="119" t="str">
        <f t="shared" si="62"/>
        <v/>
      </c>
      <c r="R134" s="34">
        <f t="shared" si="63"/>
        <v>0</v>
      </c>
      <c r="S134" s="24"/>
      <c r="T134" s="24"/>
      <c r="U134" s="124">
        <f t="shared" si="64"/>
        <v>0</v>
      </c>
      <c r="V134" s="125" t="str">
        <f t="shared" si="65"/>
        <v/>
      </c>
      <c r="W134" s="24"/>
      <c r="X134" s="24"/>
      <c r="Y134" s="24"/>
      <c r="Z134" s="25"/>
      <c r="AC134" s="99"/>
      <c r="AD134" s="99"/>
      <c r="AE134" s="99"/>
      <c r="AF134" s="100"/>
      <c r="AI134" s="99"/>
      <c r="AJ134" s="99"/>
      <c r="AK134" s="100"/>
      <c r="AN134" s="99"/>
      <c r="AO134" s="99"/>
      <c r="AP134" s="100"/>
    </row>
    <row r="135" spans="1:42" ht="15.5">
      <c r="A135" s="20"/>
      <c r="B135" s="20"/>
      <c r="C135" s="21"/>
      <c r="D135" s="114">
        <f t="shared" si="58"/>
        <v>0</v>
      </c>
      <c r="E135" s="20"/>
      <c r="F135" s="20"/>
      <c r="G135" s="114">
        <f t="shared" si="59"/>
        <v>0</v>
      </c>
      <c r="H135" s="20"/>
      <c r="I135" s="33">
        <f t="shared" si="60"/>
        <v>0</v>
      </c>
      <c r="J135" s="23"/>
      <c r="K135" s="117">
        <f t="shared" si="70"/>
        <v>0</v>
      </c>
      <c r="L135" s="118" t="str">
        <f t="shared" si="71"/>
        <v/>
      </c>
      <c r="M135" s="119" t="str">
        <f t="shared" si="72"/>
        <v/>
      </c>
      <c r="N135" s="120">
        <f t="shared" si="73"/>
        <v>0</v>
      </c>
      <c r="O135" s="119" t="e">
        <f>Table1[[#This Row],[Final Gross Profit]]-Table1[[#This Row],[Original Estimated Gr Profit %]]</f>
        <v>#VALUE!</v>
      </c>
      <c r="P135" s="119">
        <f t="shared" si="61"/>
        <v>0</v>
      </c>
      <c r="Q135" s="119" t="str">
        <f t="shared" si="62"/>
        <v/>
      </c>
      <c r="R135" s="34">
        <f t="shared" si="63"/>
        <v>0</v>
      </c>
      <c r="S135" s="24"/>
      <c r="T135" s="24"/>
      <c r="U135" s="124">
        <f t="shared" si="64"/>
        <v>0</v>
      </c>
      <c r="V135" s="125" t="str">
        <f t="shared" si="65"/>
        <v/>
      </c>
      <c r="W135" s="24"/>
      <c r="X135" s="24"/>
      <c r="Y135" s="24"/>
      <c r="Z135" s="25"/>
      <c r="AC135" s="99"/>
      <c r="AD135" s="99"/>
      <c r="AE135" s="99"/>
      <c r="AF135" s="100"/>
      <c r="AI135" s="99"/>
      <c r="AJ135" s="99"/>
      <c r="AK135" s="100"/>
      <c r="AN135" s="99"/>
      <c r="AO135" s="99"/>
      <c r="AP135" s="100"/>
    </row>
    <row r="136" spans="1:42" ht="15.5">
      <c r="A136" s="20"/>
      <c r="B136" s="20"/>
      <c r="C136" s="21"/>
      <c r="D136" s="114">
        <f t="shared" si="58"/>
        <v>0</v>
      </c>
      <c r="E136" s="20"/>
      <c r="F136" s="20"/>
      <c r="G136" s="114">
        <f t="shared" si="59"/>
        <v>0</v>
      </c>
      <c r="H136" s="20"/>
      <c r="I136" s="33">
        <f t="shared" si="60"/>
        <v>0</v>
      </c>
      <c r="J136" s="23"/>
      <c r="K136" s="117">
        <f t="shared" si="70"/>
        <v>0</v>
      </c>
      <c r="L136" s="118" t="str">
        <f t="shared" si="71"/>
        <v/>
      </c>
      <c r="M136" s="119" t="str">
        <f t="shared" si="72"/>
        <v/>
      </c>
      <c r="N136" s="120">
        <f t="shared" si="73"/>
        <v>0</v>
      </c>
      <c r="O136" s="119" t="e">
        <f>Table1[[#This Row],[Final Gross Profit]]-Table1[[#This Row],[Original Estimated Gr Profit %]]</f>
        <v>#VALUE!</v>
      </c>
      <c r="P136" s="119">
        <f t="shared" si="61"/>
        <v>0</v>
      </c>
      <c r="Q136" s="119" t="str">
        <f t="shared" si="62"/>
        <v/>
      </c>
      <c r="R136" s="34">
        <f t="shared" si="63"/>
        <v>0</v>
      </c>
      <c r="S136" s="24"/>
      <c r="T136" s="24"/>
      <c r="U136" s="124">
        <f t="shared" si="64"/>
        <v>0</v>
      </c>
      <c r="V136" s="125" t="str">
        <f t="shared" si="65"/>
        <v/>
      </c>
      <c r="W136" s="24"/>
      <c r="X136" s="24"/>
      <c r="Y136" s="24"/>
      <c r="Z136" s="25"/>
      <c r="AC136" s="99"/>
      <c r="AD136" s="99"/>
      <c r="AE136" s="99"/>
      <c r="AF136" s="100"/>
      <c r="AI136" s="99"/>
      <c r="AJ136" s="99"/>
      <c r="AK136" s="100"/>
      <c r="AN136" s="99"/>
      <c r="AO136" s="99"/>
      <c r="AP136" s="100"/>
    </row>
    <row r="137" spans="1:42" ht="15.5">
      <c r="A137" s="20"/>
      <c r="B137" s="20"/>
      <c r="C137" s="21"/>
      <c r="D137" s="114">
        <f t="shared" si="58"/>
        <v>0</v>
      </c>
      <c r="E137" s="20"/>
      <c r="F137" s="20"/>
      <c r="G137" s="114">
        <f t="shared" si="59"/>
        <v>0</v>
      </c>
      <c r="H137" s="20"/>
      <c r="I137" s="33">
        <f t="shared" si="60"/>
        <v>0</v>
      </c>
      <c r="J137" s="23"/>
      <c r="K137" s="117">
        <f t="shared" si="70"/>
        <v>0</v>
      </c>
      <c r="L137" s="118" t="str">
        <f t="shared" si="71"/>
        <v/>
      </c>
      <c r="M137" s="119" t="str">
        <f t="shared" si="72"/>
        <v/>
      </c>
      <c r="N137" s="120">
        <f t="shared" si="73"/>
        <v>0</v>
      </c>
      <c r="O137" s="119" t="e">
        <f>Table1[[#This Row],[Final Gross Profit]]-Table1[[#This Row],[Original Estimated Gr Profit %]]</f>
        <v>#VALUE!</v>
      </c>
      <c r="P137" s="119">
        <f t="shared" si="61"/>
        <v>0</v>
      </c>
      <c r="Q137" s="119" t="str">
        <f t="shared" si="62"/>
        <v/>
      </c>
      <c r="R137" s="34">
        <f t="shared" si="63"/>
        <v>0</v>
      </c>
      <c r="S137" s="24"/>
      <c r="T137" s="24"/>
      <c r="U137" s="124">
        <f t="shared" si="64"/>
        <v>0</v>
      </c>
      <c r="V137" s="125" t="str">
        <f t="shared" si="65"/>
        <v/>
      </c>
      <c r="W137" s="24"/>
      <c r="X137" s="24"/>
      <c r="Y137" s="24"/>
      <c r="Z137" s="25"/>
      <c r="AC137" s="99"/>
      <c r="AD137" s="99"/>
      <c r="AE137" s="99"/>
      <c r="AF137" s="100"/>
      <c r="AI137" s="99"/>
      <c r="AJ137" s="99"/>
      <c r="AK137" s="100"/>
      <c r="AN137" s="99"/>
      <c r="AO137" s="99"/>
      <c r="AP137" s="100"/>
    </row>
    <row r="138" spans="1:42" ht="15.5">
      <c r="A138" s="20"/>
      <c r="B138" s="20"/>
      <c r="C138" s="21"/>
      <c r="D138" s="114">
        <f t="shared" si="58"/>
        <v>0</v>
      </c>
      <c r="E138" s="20"/>
      <c r="F138" s="20"/>
      <c r="G138" s="114">
        <f t="shared" si="59"/>
        <v>0</v>
      </c>
      <c r="H138" s="20"/>
      <c r="I138" s="33">
        <f t="shared" si="60"/>
        <v>0</v>
      </c>
      <c r="J138" s="23"/>
      <c r="K138" s="117">
        <f t="shared" si="70"/>
        <v>0</v>
      </c>
      <c r="L138" s="118" t="str">
        <f t="shared" si="71"/>
        <v/>
      </c>
      <c r="M138" s="119" t="str">
        <f t="shared" si="72"/>
        <v/>
      </c>
      <c r="N138" s="120">
        <f t="shared" si="73"/>
        <v>0</v>
      </c>
      <c r="O138" s="119" t="e">
        <f>Table1[[#This Row],[Final Gross Profit]]-Table1[[#This Row],[Original Estimated Gr Profit %]]</f>
        <v>#VALUE!</v>
      </c>
      <c r="P138" s="119">
        <f t="shared" si="61"/>
        <v>0</v>
      </c>
      <c r="Q138" s="119" t="str">
        <f t="shared" si="62"/>
        <v/>
      </c>
      <c r="R138" s="34">
        <f t="shared" si="63"/>
        <v>0</v>
      </c>
      <c r="S138" s="24"/>
      <c r="T138" s="24"/>
      <c r="U138" s="124">
        <f t="shared" si="64"/>
        <v>0</v>
      </c>
      <c r="V138" s="125" t="str">
        <f t="shared" si="65"/>
        <v/>
      </c>
      <c r="W138" s="24"/>
      <c r="X138" s="24"/>
      <c r="Y138" s="24"/>
      <c r="Z138" s="25"/>
      <c r="AC138" s="99"/>
      <c r="AD138" s="99"/>
      <c r="AE138" s="99"/>
      <c r="AF138" s="100"/>
      <c r="AI138" s="99"/>
      <c r="AJ138" s="99"/>
      <c r="AK138" s="100"/>
      <c r="AN138" s="99"/>
      <c r="AO138" s="99"/>
      <c r="AP138" s="100"/>
    </row>
    <row r="139" spans="1:42" ht="15.5">
      <c r="A139" s="20"/>
      <c r="B139" s="20"/>
      <c r="C139" s="21"/>
      <c r="D139" s="114">
        <f t="shared" si="58"/>
        <v>0</v>
      </c>
      <c r="E139" s="20"/>
      <c r="F139" s="20"/>
      <c r="G139" s="114">
        <f t="shared" si="59"/>
        <v>0</v>
      </c>
      <c r="H139" s="20"/>
      <c r="I139" s="33">
        <f t="shared" si="60"/>
        <v>0</v>
      </c>
      <c r="J139" s="23"/>
      <c r="K139" s="117">
        <f t="shared" si="70"/>
        <v>0</v>
      </c>
      <c r="L139" s="118" t="str">
        <f t="shared" si="71"/>
        <v/>
      </c>
      <c r="M139" s="119" t="str">
        <f t="shared" si="72"/>
        <v/>
      </c>
      <c r="N139" s="120">
        <f t="shared" si="73"/>
        <v>0</v>
      </c>
      <c r="O139" s="119" t="e">
        <f>Table1[[#This Row],[Final Gross Profit]]-Table1[[#This Row],[Original Estimated Gr Profit %]]</f>
        <v>#VALUE!</v>
      </c>
      <c r="P139" s="119">
        <f t="shared" si="61"/>
        <v>0</v>
      </c>
      <c r="Q139" s="119" t="str">
        <f t="shared" si="62"/>
        <v/>
      </c>
      <c r="R139" s="34">
        <f t="shared" si="63"/>
        <v>0</v>
      </c>
      <c r="S139" s="24"/>
      <c r="T139" s="24"/>
      <c r="U139" s="124">
        <f t="shared" si="64"/>
        <v>0</v>
      </c>
      <c r="V139" s="125" t="str">
        <f t="shared" si="65"/>
        <v/>
      </c>
      <c r="W139" s="24"/>
      <c r="X139" s="24"/>
      <c r="Y139" s="24"/>
      <c r="Z139" s="25"/>
      <c r="AC139" s="99"/>
      <c r="AD139" s="99"/>
      <c r="AE139" s="99"/>
      <c r="AF139" s="100"/>
      <c r="AI139" s="99"/>
      <c r="AJ139" s="99"/>
      <c r="AK139" s="100"/>
      <c r="AN139" s="99"/>
      <c r="AO139" s="99"/>
      <c r="AP139" s="100"/>
    </row>
    <row r="140" spans="1:42" ht="15.5">
      <c r="A140" s="20"/>
      <c r="B140" s="20"/>
      <c r="C140" s="21"/>
      <c r="D140" s="114">
        <f t="shared" si="58"/>
        <v>0</v>
      </c>
      <c r="E140" s="20"/>
      <c r="F140" s="20"/>
      <c r="G140" s="114">
        <f t="shared" si="59"/>
        <v>0</v>
      </c>
      <c r="H140" s="20"/>
      <c r="I140" s="33">
        <f t="shared" si="60"/>
        <v>0</v>
      </c>
      <c r="J140" s="23"/>
      <c r="K140" s="117">
        <f t="shared" si="70"/>
        <v>0</v>
      </c>
      <c r="L140" s="118" t="str">
        <f t="shared" si="71"/>
        <v/>
      </c>
      <c r="M140" s="119" t="str">
        <f t="shared" si="72"/>
        <v/>
      </c>
      <c r="N140" s="120">
        <f t="shared" si="73"/>
        <v>0</v>
      </c>
      <c r="O140" s="119" t="e">
        <f>Table1[[#This Row],[Final Gross Profit]]-Table1[[#This Row],[Original Estimated Gr Profit %]]</f>
        <v>#VALUE!</v>
      </c>
      <c r="P140" s="119">
        <f t="shared" si="61"/>
        <v>0</v>
      </c>
      <c r="Q140" s="119" t="str">
        <f t="shared" si="62"/>
        <v/>
      </c>
      <c r="R140" s="34">
        <f t="shared" si="63"/>
        <v>0</v>
      </c>
      <c r="S140" s="24"/>
      <c r="T140" s="24"/>
      <c r="U140" s="124">
        <f t="shared" si="64"/>
        <v>0</v>
      </c>
      <c r="V140" s="125" t="str">
        <f t="shared" si="65"/>
        <v/>
      </c>
      <c r="W140" s="24"/>
      <c r="X140" s="24"/>
      <c r="Y140" s="24"/>
      <c r="Z140" s="25"/>
      <c r="AC140" s="99"/>
      <c r="AD140" s="99"/>
      <c r="AE140" s="99"/>
      <c r="AF140" s="100"/>
      <c r="AI140" s="99"/>
      <c r="AJ140" s="99"/>
      <c r="AK140" s="100"/>
      <c r="AN140" s="99"/>
      <c r="AO140" s="99"/>
      <c r="AP140" s="100"/>
    </row>
    <row r="141" spans="1:42" ht="15.5">
      <c r="A141" s="20"/>
      <c r="B141" s="20"/>
      <c r="C141" s="21"/>
      <c r="D141" s="114">
        <f t="shared" ref="D141:D155" si="78">B141+C141</f>
        <v>0</v>
      </c>
      <c r="E141" s="20"/>
      <c r="F141" s="20"/>
      <c r="G141" s="114">
        <f t="shared" ref="G141:G155" si="79">E141+F141</f>
        <v>0</v>
      </c>
      <c r="H141" s="20"/>
      <c r="I141" s="33">
        <f t="shared" ref="I141:I155" si="80">G141-H141</f>
        <v>0</v>
      </c>
      <c r="J141" s="23"/>
      <c r="K141" s="117">
        <f t="shared" si="70"/>
        <v>0</v>
      </c>
      <c r="L141" s="118" t="str">
        <f t="shared" si="71"/>
        <v/>
      </c>
      <c r="M141" s="119" t="str">
        <f t="shared" si="72"/>
        <v/>
      </c>
      <c r="N141" s="120">
        <f t="shared" si="73"/>
        <v>0</v>
      </c>
      <c r="O141" s="119" t="e">
        <f>Table1[[#This Row],[Final Gross Profit]]-Table1[[#This Row],[Original Estimated Gr Profit %]]</f>
        <v>#VALUE!</v>
      </c>
      <c r="P141" s="119">
        <f t="shared" si="61"/>
        <v>0</v>
      </c>
      <c r="Q141" s="119" t="str">
        <f t="shared" si="62"/>
        <v/>
      </c>
      <c r="R141" s="34">
        <f t="shared" si="63"/>
        <v>0</v>
      </c>
      <c r="S141" s="24"/>
      <c r="T141" s="24"/>
      <c r="U141" s="124">
        <f t="shared" si="64"/>
        <v>0</v>
      </c>
      <c r="V141" s="125" t="str">
        <f t="shared" si="65"/>
        <v/>
      </c>
      <c r="W141" s="24"/>
      <c r="X141" s="24"/>
      <c r="Y141" s="24"/>
      <c r="Z141" s="25"/>
      <c r="AC141" s="99"/>
      <c r="AD141" s="99"/>
      <c r="AE141" s="99"/>
      <c r="AF141" s="100"/>
      <c r="AI141" s="99"/>
      <c r="AJ141" s="99"/>
      <c r="AK141" s="100"/>
      <c r="AN141" s="99"/>
      <c r="AO141" s="99"/>
      <c r="AP141" s="100"/>
    </row>
    <row r="142" spans="1:42" ht="15.5">
      <c r="A142" s="20"/>
      <c r="B142" s="20"/>
      <c r="C142" s="21"/>
      <c r="D142" s="114">
        <f t="shared" si="78"/>
        <v>0</v>
      </c>
      <c r="E142" s="20"/>
      <c r="F142" s="20"/>
      <c r="G142" s="114">
        <f t="shared" si="79"/>
        <v>0</v>
      </c>
      <c r="H142" s="20"/>
      <c r="I142" s="33">
        <f t="shared" si="80"/>
        <v>0</v>
      </c>
      <c r="J142" s="23"/>
      <c r="K142" s="117">
        <f t="shared" si="70"/>
        <v>0</v>
      </c>
      <c r="L142" s="118" t="str">
        <f t="shared" si="71"/>
        <v/>
      </c>
      <c r="M142" s="119" t="str">
        <f t="shared" si="72"/>
        <v/>
      </c>
      <c r="N142" s="120">
        <f t="shared" si="73"/>
        <v>0</v>
      </c>
      <c r="O142" s="119" t="e">
        <f>Table1[[#This Row],[Final Gross Profit]]-Table1[[#This Row],[Original Estimated Gr Profit %]]</f>
        <v>#VALUE!</v>
      </c>
      <c r="P142" s="119">
        <f t="shared" ref="P142:P155" si="81">IF(K142&lt;&gt;0,MIN(H142/K142,1),)</f>
        <v>0</v>
      </c>
      <c r="Q142" s="119" t="str">
        <f t="shared" ref="Q142:Q155" si="82">IF(ISERROR((G142-K142)/G142),"",(G142-K142)/G142)</f>
        <v/>
      </c>
      <c r="R142" s="34">
        <f t="shared" ref="R142:R155" si="83">G142-K142</f>
        <v>0</v>
      </c>
      <c r="S142" s="24"/>
      <c r="T142" s="24"/>
      <c r="U142" s="124">
        <f t="shared" ref="U142:U155" si="84">S142-T142</f>
        <v>0</v>
      </c>
      <c r="V142" s="125" t="str">
        <f t="shared" ref="V142:V155" si="85">IFERROR(U142/S142,"")</f>
        <v/>
      </c>
      <c r="W142" s="24"/>
      <c r="X142" s="24"/>
      <c r="Y142" s="24"/>
      <c r="Z142" s="25"/>
      <c r="AC142" s="99"/>
      <c r="AD142" s="99"/>
      <c r="AE142" s="99"/>
      <c r="AF142" s="100"/>
      <c r="AI142" s="99"/>
      <c r="AJ142" s="99"/>
      <c r="AK142" s="100"/>
      <c r="AN142" s="99"/>
      <c r="AO142" s="99"/>
      <c r="AP142" s="100"/>
    </row>
    <row r="143" spans="1:42" ht="15.5">
      <c r="A143" s="20"/>
      <c r="B143" s="20"/>
      <c r="C143" s="21"/>
      <c r="D143" s="114">
        <f t="shared" si="78"/>
        <v>0</v>
      </c>
      <c r="E143" s="20"/>
      <c r="F143" s="20"/>
      <c r="G143" s="114">
        <f t="shared" si="79"/>
        <v>0</v>
      </c>
      <c r="H143" s="20"/>
      <c r="I143" s="33">
        <f t="shared" si="80"/>
        <v>0</v>
      </c>
      <c r="J143" s="23"/>
      <c r="K143" s="117">
        <f t="shared" ref="K143:K155" si="86">H143+J143</f>
        <v>0</v>
      </c>
      <c r="L143" s="118" t="str">
        <f t="shared" ref="L143:L155" si="87">IF(ISERROR((B143-E143)/B143),"",(B143-E143)/B143)</f>
        <v/>
      </c>
      <c r="M143" s="119" t="str">
        <f t="shared" ref="M143:M155" si="88">IF(ISERROR((C143-F143)/C143),"",(C143-F143)/C143)</f>
        <v/>
      </c>
      <c r="N143" s="120">
        <f t="shared" si="73"/>
        <v>0</v>
      </c>
      <c r="O143" s="119" t="e">
        <f>Table1[[#This Row],[Final Gross Profit]]-Table1[[#This Row],[Original Estimated Gr Profit %]]</f>
        <v>#VALUE!</v>
      </c>
      <c r="P143" s="119">
        <f t="shared" si="81"/>
        <v>0</v>
      </c>
      <c r="Q143" s="119" t="str">
        <f t="shared" si="82"/>
        <v/>
      </c>
      <c r="R143" s="34">
        <f t="shared" si="83"/>
        <v>0</v>
      </c>
      <c r="S143" s="24"/>
      <c r="T143" s="24"/>
      <c r="U143" s="124">
        <f t="shared" si="84"/>
        <v>0</v>
      </c>
      <c r="V143" s="125" t="str">
        <f t="shared" si="85"/>
        <v/>
      </c>
      <c r="W143" s="24"/>
      <c r="X143" s="24"/>
      <c r="Y143" s="24"/>
      <c r="Z143" s="25"/>
      <c r="AC143" s="99"/>
      <c r="AD143" s="99"/>
      <c r="AE143" s="99"/>
      <c r="AF143" s="100"/>
      <c r="AI143" s="99"/>
      <c r="AJ143" s="99"/>
      <c r="AK143" s="100"/>
      <c r="AN143" s="99"/>
      <c r="AO143" s="99"/>
      <c r="AP143" s="100"/>
    </row>
    <row r="144" spans="1:42" ht="15.5">
      <c r="A144" s="20"/>
      <c r="B144" s="20"/>
      <c r="C144" s="21"/>
      <c r="D144" s="114">
        <f t="shared" si="78"/>
        <v>0</v>
      </c>
      <c r="E144" s="20"/>
      <c r="F144" s="20"/>
      <c r="G144" s="114">
        <f t="shared" si="79"/>
        <v>0</v>
      </c>
      <c r="H144" s="20"/>
      <c r="I144" s="33">
        <f t="shared" si="80"/>
        <v>0</v>
      </c>
      <c r="J144" s="23"/>
      <c r="K144" s="117">
        <f t="shared" si="86"/>
        <v>0</v>
      </c>
      <c r="L144" s="118" t="str">
        <f t="shared" si="87"/>
        <v/>
      </c>
      <c r="M144" s="119" t="str">
        <f t="shared" si="88"/>
        <v/>
      </c>
      <c r="N144" s="120">
        <f t="shared" ref="N144:N155" si="89">IF(D144&lt;&gt;0,(D144-K144)/D144,0)</f>
        <v>0</v>
      </c>
      <c r="O144" s="119" t="e">
        <f>Table1[[#This Row],[Final Gross Profit]]-Table1[[#This Row],[Original Estimated Gr Profit %]]</f>
        <v>#VALUE!</v>
      </c>
      <c r="P144" s="119">
        <f t="shared" si="81"/>
        <v>0</v>
      </c>
      <c r="Q144" s="119" t="str">
        <f t="shared" si="82"/>
        <v/>
      </c>
      <c r="R144" s="34">
        <f t="shared" si="83"/>
        <v>0</v>
      </c>
      <c r="S144" s="24"/>
      <c r="T144" s="24"/>
      <c r="U144" s="124">
        <f t="shared" si="84"/>
        <v>0</v>
      </c>
      <c r="V144" s="125" t="str">
        <f t="shared" si="85"/>
        <v/>
      </c>
      <c r="W144" s="24"/>
      <c r="X144" s="24"/>
      <c r="Y144" s="24"/>
      <c r="Z144" s="25"/>
      <c r="AC144" s="99"/>
      <c r="AD144" s="99"/>
      <c r="AE144" s="99"/>
      <c r="AF144" s="100"/>
      <c r="AI144" s="99"/>
      <c r="AJ144" s="99"/>
      <c r="AK144" s="100"/>
      <c r="AN144" s="99"/>
      <c r="AO144" s="99"/>
      <c r="AP144" s="100"/>
    </row>
    <row r="145" spans="1:42" ht="15.5">
      <c r="A145" s="20"/>
      <c r="B145" s="20"/>
      <c r="C145" s="21"/>
      <c r="D145" s="114">
        <f t="shared" si="78"/>
        <v>0</v>
      </c>
      <c r="E145" s="20"/>
      <c r="F145" s="20"/>
      <c r="G145" s="114">
        <f t="shared" si="79"/>
        <v>0</v>
      </c>
      <c r="H145" s="20"/>
      <c r="I145" s="33">
        <f t="shared" si="80"/>
        <v>0</v>
      </c>
      <c r="J145" s="23"/>
      <c r="K145" s="117">
        <f t="shared" si="86"/>
        <v>0</v>
      </c>
      <c r="L145" s="118" t="str">
        <f t="shared" si="87"/>
        <v/>
      </c>
      <c r="M145" s="119" t="str">
        <f t="shared" si="88"/>
        <v/>
      </c>
      <c r="N145" s="120">
        <f t="shared" si="89"/>
        <v>0</v>
      </c>
      <c r="O145" s="119" t="e">
        <f>Table1[[#This Row],[Final Gross Profit]]-Table1[[#This Row],[Original Estimated Gr Profit %]]</f>
        <v>#VALUE!</v>
      </c>
      <c r="P145" s="119">
        <f t="shared" si="81"/>
        <v>0</v>
      </c>
      <c r="Q145" s="119" t="str">
        <f t="shared" si="82"/>
        <v/>
      </c>
      <c r="R145" s="34">
        <f t="shared" si="83"/>
        <v>0</v>
      </c>
      <c r="S145" s="24"/>
      <c r="T145" s="24"/>
      <c r="U145" s="124">
        <f t="shared" si="84"/>
        <v>0</v>
      </c>
      <c r="V145" s="125" t="str">
        <f t="shared" si="85"/>
        <v/>
      </c>
      <c r="W145" s="24"/>
      <c r="X145" s="24"/>
      <c r="Y145" s="24"/>
      <c r="Z145" s="25"/>
      <c r="AC145" s="99"/>
      <c r="AD145" s="99"/>
      <c r="AE145" s="99"/>
      <c r="AF145" s="100"/>
      <c r="AI145" s="99"/>
      <c r="AJ145" s="99"/>
      <c r="AK145" s="100"/>
      <c r="AN145" s="99"/>
      <c r="AO145" s="99"/>
      <c r="AP145" s="100"/>
    </row>
    <row r="146" spans="1:42" ht="15.5">
      <c r="A146" s="20"/>
      <c r="B146" s="20"/>
      <c r="C146" s="21"/>
      <c r="D146" s="114">
        <f t="shared" si="78"/>
        <v>0</v>
      </c>
      <c r="E146" s="20"/>
      <c r="F146" s="20"/>
      <c r="G146" s="114">
        <f t="shared" si="79"/>
        <v>0</v>
      </c>
      <c r="H146" s="20"/>
      <c r="I146" s="33">
        <f t="shared" si="80"/>
        <v>0</v>
      </c>
      <c r="J146" s="23"/>
      <c r="K146" s="117">
        <f t="shared" si="86"/>
        <v>0</v>
      </c>
      <c r="L146" s="118" t="str">
        <f t="shared" si="87"/>
        <v/>
      </c>
      <c r="M146" s="119" t="str">
        <f t="shared" si="88"/>
        <v/>
      </c>
      <c r="N146" s="120">
        <f t="shared" si="89"/>
        <v>0</v>
      </c>
      <c r="O146" s="119" t="e">
        <f>Table1[[#This Row],[Final Gross Profit]]-Table1[[#This Row],[Original Estimated Gr Profit %]]</f>
        <v>#VALUE!</v>
      </c>
      <c r="P146" s="119">
        <f t="shared" si="81"/>
        <v>0</v>
      </c>
      <c r="Q146" s="119" t="str">
        <f t="shared" si="82"/>
        <v/>
      </c>
      <c r="R146" s="34">
        <f t="shared" si="83"/>
        <v>0</v>
      </c>
      <c r="S146" s="24"/>
      <c r="T146" s="24"/>
      <c r="U146" s="124">
        <f t="shared" si="84"/>
        <v>0</v>
      </c>
      <c r="V146" s="125" t="str">
        <f t="shared" si="85"/>
        <v/>
      </c>
      <c r="W146" s="24"/>
      <c r="X146" s="24"/>
      <c r="Y146" s="24"/>
      <c r="Z146" s="25"/>
      <c r="AC146" s="99"/>
      <c r="AD146" s="99"/>
      <c r="AE146" s="99"/>
      <c r="AF146" s="100"/>
      <c r="AI146" s="99"/>
      <c r="AJ146" s="99"/>
      <c r="AK146" s="100"/>
      <c r="AN146" s="99"/>
      <c r="AO146" s="99"/>
      <c r="AP146" s="100"/>
    </row>
    <row r="147" spans="1:42" ht="15.5">
      <c r="A147" s="20"/>
      <c r="B147" s="20"/>
      <c r="C147" s="21"/>
      <c r="D147" s="114">
        <f t="shared" si="78"/>
        <v>0</v>
      </c>
      <c r="E147" s="20"/>
      <c r="F147" s="20"/>
      <c r="G147" s="114">
        <f t="shared" si="79"/>
        <v>0</v>
      </c>
      <c r="H147" s="20"/>
      <c r="I147" s="33">
        <f t="shared" si="80"/>
        <v>0</v>
      </c>
      <c r="J147" s="23"/>
      <c r="K147" s="117">
        <f t="shared" si="86"/>
        <v>0</v>
      </c>
      <c r="L147" s="118" t="str">
        <f t="shared" si="87"/>
        <v/>
      </c>
      <c r="M147" s="119" t="str">
        <f t="shared" si="88"/>
        <v/>
      </c>
      <c r="N147" s="120">
        <f t="shared" si="89"/>
        <v>0</v>
      </c>
      <c r="O147" s="119" t="e">
        <f>Table1[[#This Row],[Final Gross Profit]]-Table1[[#This Row],[Original Estimated Gr Profit %]]</f>
        <v>#VALUE!</v>
      </c>
      <c r="P147" s="119">
        <f t="shared" si="81"/>
        <v>0</v>
      </c>
      <c r="Q147" s="119" t="str">
        <f t="shared" si="82"/>
        <v/>
      </c>
      <c r="R147" s="34">
        <f t="shared" si="83"/>
        <v>0</v>
      </c>
      <c r="S147" s="24"/>
      <c r="T147" s="24"/>
      <c r="U147" s="124">
        <f t="shared" si="84"/>
        <v>0</v>
      </c>
      <c r="V147" s="125" t="str">
        <f t="shared" si="85"/>
        <v/>
      </c>
      <c r="W147" s="24"/>
      <c r="X147" s="24"/>
      <c r="Y147" s="24"/>
      <c r="Z147" s="25"/>
      <c r="AC147" s="99"/>
      <c r="AD147" s="99"/>
      <c r="AE147" s="99"/>
      <c r="AF147" s="100"/>
      <c r="AI147" s="99"/>
      <c r="AJ147" s="99"/>
      <c r="AK147" s="100"/>
      <c r="AN147" s="99"/>
      <c r="AO147" s="99"/>
      <c r="AP147" s="100"/>
    </row>
    <row r="148" spans="1:42" ht="15.5">
      <c r="A148" s="20"/>
      <c r="B148" s="20"/>
      <c r="C148" s="21"/>
      <c r="D148" s="114">
        <f t="shared" si="78"/>
        <v>0</v>
      </c>
      <c r="E148" s="20"/>
      <c r="F148" s="20"/>
      <c r="G148" s="114">
        <f t="shared" si="79"/>
        <v>0</v>
      </c>
      <c r="H148" s="20"/>
      <c r="I148" s="33">
        <f t="shared" si="80"/>
        <v>0</v>
      </c>
      <c r="J148" s="23"/>
      <c r="K148" s="117">
        <f t="shared" si="86"/>
        <v>0</v>
      </c>
      <c r="L148" s="118" t="str">
        <f t="shared" si="87"/>
        <v/>
      </c>
      <c r="M148" s="119" t="str">
        <f t="shared" si="88"/>
        <v/>
      </c>
      <c r="N148" s="120">
        <f t="shared" si="89"/>
        <v>0</v>
      </c>
      <c r="O148" s="119" t="e">
        <f>Table1[[#This Row],[Final Gross Profit]]-Table1[[#This Row],[Original Estimated Gr Profit %]]</f>
        <v>#VALUE!</v>
      </c>
      <c r="P148" s="119">
        <f t="shared" si="81"/>
        <v>0</v>
      </c>
      <c r="Q148" s="119" t="str">
        <f t="shared" si="82"/>
        <v/>
      </c>
      <c r="R148" s="34">
        <f t="shared" si="83"/>
        <v>0</v>
      </c>
      <c r="S148" s="24"/>
      <c r="T148" s="24"/>
      <c r="U148" s="124">
        <f t="shared" si="84"/>
        <v>0</v>
      </c>
      <c r="V148" s="125" t="str">
        <f t="shared" si="85"/>
        <v/>
      </c>
      <c r="W148" s="24"/>
      <c r="X148" s="24"/>
      <c r="Y148" s="24"/>
      <c r="Z148" s="25"/>
      <c r="AC148" s="99"/>
      <c r="AD148" s="99"/>
      <c r="AE148" s="99"/>
      <c r="AF148" s="100"/>
      <c r="AI148" s="99"/>
      <c r="AJ148" s="99"/>
      <c r="AK148" s="100"/>
      <c r="AN148" s="99"/>
      <c r="AO148" s="99"/>
      <c r="AP148" s="100"/>
    </row>
    <row r="149" spans="1:42" ht="15.5">
      <c r="A149" s="20"/>
      <c r="B149" s="20"/>
      <c r="C149" s="21"/>
      <c r="D149" s="114">
        <f t="shared" si="78"/>
        <v>0</v>
      </c>
      <c r="E149" s="20"/>
      <c r="F149" s="20"/>
      <c r="G149" s="114">
        <f t="shared" si="79"/>
        <v>0</v>
      </c>
      <c r="H149" s="20"/>
      <c r="I149" s="33">
        <f t="shared" si="80"/>
        <v>0</v>
      </c>
      <c r="J149" s="23"/>
      <c r="K149" s="117">
        <f t="shared" si="86"/>
        <v>0</v>
      </c>
      <c r="L149" s="118" t="str">
        <f t="shared" si="87"/>
        <v/>
      </c>
      <c r="M149" s="119" t="str">
        <f t="shared" si="88"/>
        <v/>
      </c>
      <c r="N149" s="120">
        <f t="shared" si="89"/>
        <v>0</v>
      </c>
      <c r="O149" s="119" t="e">
        <f>Table1[[#This Row],[Final Gross Profit]]-Table1[[#This Row],[Original Estimated Gr Profit %]]</f>
        <v>#VALUE!</v>
      </c>
      <c r="P149" s="119">
        <f t="shared" si="81"/>
        <v>0</v>
      </c>
      <c r="Q149" s="119" t="str">
        <f t="shared" si="82"/>
        <v/>
      </c>
      <c r="R149" s="34">
        <f t="shared" si="83"/>
        <v>0</v>
      </c>
      <c r="S149" s="24"/>
      <c r="T149" s="24"/>
      <c r="U149" s="124">
        <f t="shared" si="84"/>
        <v>0</v>
      </c>
      <c r="V149" s="125" t="str">
        <f t="shared" si="85"/>
        <v/>
      </c>
      <c r="W149" s="24"/>
      <c r="X149" s="24"/>
      <c r="Y149" s="24"/>
      <c r="Z149" s="25"/>
      <c r="AC149" s="99"/>
      <c r="AD149" s="99"/>
      <c r="AE149" s="99"/>
      <c r="AF149" s="100"/>
      <c r="AI149" s="99"/>
      <c r="AJ149" s="99"/>
      <c r="AK149" s="100"/>
      <c r="AN149" s="99"/>
      <c r="AO149" s="99"/>
      <c r="AP149" s="100"/>
    </row>
    <row r="150" spans="1:42" ht="15.5">
      <c r="A150" s="20"/>
      <c r="B150" s="20"/>
      <c r="C150" s="21"/>
      <c r="D150" s="114">
        <f t="shared" si="78"/>
        <v>0</v>
      </c>
      <c r="E150" s="20"/>
      <c r="F150" s="20"/>
      <c r="G150" s="114">
        <f t="shared" si="79"/>
        <v>0</v>
      </c>
      <c r="H150" s="20"/>
      <c r="I150" s="33">
        <f t="shared" si="80"/>
        <v>0</v>
      </c>
      <c r="J150" s="23"/>
      <c r="K150" s="117">
        <f t="shared" si="86"/>
        <v>0</v>
      </c>
      <c r="L150" s="118" t="str">
        <f t="shared" si="87"/>
        <v/>
      </c>
      <c r="M150" s="119" t="str">
        <f t="shared" si="88"/>
        <v/>
      </c>
      <c r="N150" s="120">
        <f t="shared" si="89"/>
        <v>0</v>
      </c>
      <c r="O150" s="119" t="e">
        <f>Table1[[#This Row],[Final Gross Profit]]-Table1[[#This Row],[Original Estimated Gr Profit %]]</f>
        <v>#VALUE!</v>
      </c>
      <c r="P150" s="119">
        <f t="shared" si="81"/>
        <v>0</v>
      </c>
      <c r="Q150" s="119" t="str">
        <f t="shared" si="82"/>
        <v/>
      </c>
      <c r="R150" s="34">
        <f t="shared" si="83"/>
        <v>0</v>
      </c>
      <c r="S150" s="24"/>
      <c r="T150" s="24"/>
      <c r="U150" s="124">
        <f t="shared" si="84"/>
        <v>0</v>
      </c>
      <c r="V150" s="125" t="str">
        <f t="shared" si="85"/>
        <v/>
      </c>
      <c r="W150" s="24"/>
      <c r="X150" s="24"/>
      <c r="Y150" s="24"/>
      <c r="Z150" s="25"/>
      <c r="AC150" s="99"/>
      <c r="AD150" s="99"/>
      <c r="AE150" s="99"/>
      <c r="AF150" s="100"/>
      <c r="AI150" s="99"/>
      <c r="AJ150" s="99"/>
      <c r="AK150" s="100"/>
      <c r="AN150" s="99"/>
      <c r="AO150" s="99"/>
      <c r="AP150" s="100"/>
    </row>
    <row r="151" spans="1:42" ht="15.5">
      <c r="A151" s="20"/>
      <c r="B151" s="20"/>
      <c r="C151" s="21"/>
      <c r="D151" s="114">
        <f t="shared" si="78"/>
        <v>0</v>
      </c>
      <c r="E151" s="20"/>
      <c r="F151" s="20"/>
      <c r="G151" s="114">
        <f t="shared" si="79"/>
        <v>0</v>
      </c>
      <c r="H151" s="20"/>
      <c r="I151" s="33">
        <f t="shared" si="80"/>
        <v>0</v>
      </c>
      <c r="J151" s="23"/>
      <c r="K151" s="117">
        <f t="shared" si="86"/>
        <v>0</v>
      </c>
      <c r="L151" s="118" t="str">
        <f t="shared" si="87"/>
        <v/>
      </c>
      <c r="M151" s="119" t="str">
        <f t="shared" si="88"/>
        <v/>
      </c>
      <c r="N151" s="120">
        <f t="shared" si="89"/>
        <v>0</v>
      </c>
      <c r="O151" s="119" t="e">
        <f>Table1[[#This Row],[Final Gross Profit]]-Table1[[#This Row],[Original Estimated Gr Profit %]]</f>
        <v>#VALUE!</v>
      </c>
      <c r="P151" s="119">
        <f t="shared" si="81"/>
        <v>0</v>
      </c>
      <c r="Q151" s="119" t="str">
        <f t="shared" si="82"/>
        <v/>
      </c>
      <c r="R151" s="34">
        <f t="shared" si="83"/>
        <v>0</v>
      </c>
      <c r="S151" s="24"/>
      <c r="T151" s="24"/>
      <c r="U151" s="124">
        <f t="shared" si="84"/>
        <v>0</v>
      </c>
      <c r="V151" s="125" t="str">
        <f t="shared" si="85"/>
        <v/>
      </c>
      <c r="W151" s="24"/>
      <c r="X151" s="24"/>
      <c r="Y151" s="24"/>
      <c r="Z151" s="25"/>
      <c r="AC151" s="99"/>
      <c r="AD151" s="99"/>
      <c r="AE151" s="99"/>
      <c r="AF151" s="100"/>
      <c r="AI151" s="99"/>
      <c r="AJ151" s="99"/>
      <c r="AK151" s="100"/>
      <c r="AN151" s="99"/>
      <c r="AO151" s="99"/>
      <c r="AP151" s="100"/>
    </row>
    <row r="152" spans="1:42" ht="15.5">
      <c r="A152" s="20"/>
      <c r="B152" s="20"/>
      <c r="C152" s="21"/>
      <c r="D152" s="114">
        <f t="shared" si="78"/>
        <v>0</v>
      </c>
      <c r="E152" s="20"/>
      <c r="F152" s="20"/>
      <c r="G152" s="114">
        <f t="shared" si="79"/>
        <v>0</v>
      </c>
      <c r="H152" s="20"/>
      <c r="I152" s="33">
        <f t="shared" si="80"/>
        <v>0</v>
      </c>
      <c r="J152" s="23"/>
      <c r="K152" s="117">
        <f t="shared" si="86"/>
        <v>0</v>
      </c>
      <c r="L152" s="118" t="str">
        <f t="shared" si="87"/>
        <v/>
      </c>
      <c r="M152" s="119" t="str">
        <f t="shared" si="88"/>
        <v/>
      </c>
      <c r="N152" s="120">
        <f t="shared" si="89"/>
        <v>0</v>
      </c>
      <c r="O152" s="119" t="e">
        <f>Table1[[#This Row],[Final Gross Profit]]-Table1[[#This Row],[Original Estimated Gr Profit %]]</f>
        <v>#VALUE!</v>
      </c>
      <c r="P152" s="119">
        <f t="shared" si="81"/>
        <v>0</v>
      </c>
      <c r="Q152" s="119" t="str">
        <f t="shared" si="82"/>
        <v/>
      </c>
      <c r="R152" s="34">
        <f t="shared" si="83"/>
        <v>0</v>
      </c>
      <c r="S152" s="24"/>
      <c r="T152" s="24"/>
      <c r="U152" s="124">
        <f t="shared" si="84"/>
        <v>0</v>
      </c>
      <c r="V152" s="125" t="str">
        <f t="shared" si="85"/>
        <v/>
      </c>
      <c r="W152" s="24"/>
      <c r="X152" s="24"/>
      <c r="Y152" s="24"/>
      <c r="Z152" s="25"/>
      <c r="AC152" s="99"/>
      <c r="AD152" s="99"/>
      <c r="AE152" s="99"/>
      <c r="AF152" s="100"/>
      <c r="AI152" s="99"/>
      <c r="AJ152" s="99"/>
      <c r="AK152" s="100"/>
      <c r="AN152" s="99"/>
      <c r="AO152" s="99"/>
      <c r="AP152" s="100"/>
    </row>
    <row r="153" spans="1:42" ht="15.5">
      <c r="A153" s="20"/>
      <c r="B153" s="20"/>
      <c r="C153" s="21"/>
      <c r="D153" s="114">
        <f t="shared" si="78"/>
        <v>0</v>
      </c>
      <c r="E153" s="20"/>
      <c r="F153" s="20"/>
      <c r="G153" s="114">
        <f t="shared" si="79"/>
        <v>0</v>
      </c>
      <c r="H153" s="20"/>
      <c r="I153" s="33">
        <f t="shared" si="80"/>
        <v>0</v>
      </c>
      <c r="J153" s="23"/>
      <c r="K153" s="117">
        <f t="shared" si="86"/>
        <v>0</v>
      </c>
      <c r="L153" s="118" t="str">
        <f t="shared" si="87"/>
        <v/>
      </c>
      <c r="M153" s="119" t="str">
        <f t="shared" si="88"/>
        <v/>
      </c>
      <c r="N153" s="120">
        <f t="shared" si="89"/>
        <v>0</v>
      </c>
      <c r="O153" s="119" t="e">
        <f>Table1[[#This Row],[Final Gross Profit]]-Table1[[#This Row],[Original Estimated Gr Profit %]]</f>
        <v>#VALUE!</v>
      </c>
      <c r="P153" s="119">
        <f t="shared" si="81"/>
        <v>0</v>
      </c>
      <c r="Q153" s="119" t="str">
        <f t="shared" si="82"/>
        <v/>
      </c>
      <c r="R153" s="34">
        <f t="shared" si="83"/>
        <v>0</v>
      </c>
      <c r="S153" s="24"/>
      <c r="T153" s="24"/>
      <c r="U153" s="124">
        <f t="shared" si="84"/>
        <v>0</v>
      </c>
      <c r="V153" s="125" t="str">
        <f t="shared" si="85"/>
        <v/>
      </c>
      <c r="W153" s="24"/>
      <c r="X153" s="24"/>
      <c r="Y153" s="24"/>
      <c r="Z153" s="25"/>
      <c r="AC153" s="99"/>
      <c r="AD153" s="99"/>
      <c r="AE153" s="99"/>
      <c r="AF153" s="100"/>
      <c r="AI153" s="99"/>
      <c r="AJ153" s="99"/>
      <c r="AK153" s="100"/>
      <c r="AN153" s="99"/>
      <c r="AO153" s="99"/>
      <c r="AP153" s="100"/>
    </row>
    <row r="154" spans="1:42" ht="15.5">
      <c r="A154" s="20"/>
      <c r="B154" s="20"/>
      <c r="C154" s="21"/>
      <c r="D154" s="114">
        <f t="shared" si="78"/>
        <v>0</v>
      </c>
      <c r="E154" s="20"/>
      <c r="F154" s="20"/>
      <c r="G154" s="114">
        <f t="shared" si="79"/>
        <v>0</v>
      </c>
      <c r="H154" s="20"/>
      <c r="I154" s="33">
        <f t="shared" si="80"/>
        <v>0</v>
      </c>
      <c r="J154" s="23"/>
      <c r="K154" s="117">
        <f t="shared" si="86"/>
        <v>0</v>
      </c>
      <c r="L154" s="118" t="str">
        <f t="shared" si="87"/>
        <v/>
      </c>
      <c r="M154" s="119" t="str">
        <f t="shared" si="88"/>
        <v/>
      </c>
      <c r="N154" s="120">
        <f t="shared" si="89"/>
        <v>0</v>
      </c>
      <c r="O154" s="119" t="e">
        <f>Table1[[#This Row],[Final Gross Profit]]-Table1[[#This Row],[Original Estimated Gr Profit %]]</f>
        <v>#VALUE!</v>
      </c>
      <c r="P154" s="119">
        <f t="shared" si="81"/>
        <v>0</v>
      </c>
      <c r="Q154" s="119" t="str">
        <f t="shared" si="82"/>
        <v/>
      </c>
      <c r="R154" s="34">
        <f t="shared" si="83"/>
        <v>0</v>
      </c>
      <c r="S154" s="24"/>
      <c r="T154" s="24"/>
      <c r="U154" s="124">
        <f t="shared" si="84"/>
        <v>0</v>
      </c>
      <c r="V154" s="125" t="str">
        <f t="shared" si="85"/>
        <v/>
      </c>
      <c r="W154" s="24"/>
      <c r="X154" s="24"/>
      <c r="Y154" s="24"/>
      <c r="Z154" s="25"/>
      <c r="AC154" s="99"/>
      <c r="AD154" s="99"/>
      <c r="AE154" s="99"/>
      <c r="AF154" s="100"/>
      <c r="AI154" s="99"/>
      <c r="AJ154" s="99"/>
      <c r="AK154" s="100"/>
      <c r="AN154" s="99"/>
      <c r="AO154" s="99"/>
      <c r="AP154" s="100"/>
    </row>
    <row r="155" spans="1:42" ht="16" thickBot="1">
      <c r="A155" s="20"/>
      <c r="B155" s="20"/>
      <c r="C155" s="21"/>
      <c r="D155" s="114">
        <f t="shared" si="78"/>
        <v>0</v>
      </c>
      <c r="E155" s="20"/>
      <c r="F155" s="20"/>
      <c r="G155" s="114">
        <f t="shared" si="79"/>
        <v>0</v>
      </c>
      <c r="H155" s="20"/>
      <c r="I155" s="33">
        <f t="shared" si="80"/>
        <v>0</v>
      </c>
      <c r="J155" s="23"/>
      <c r="K155" s="117">
        <f t="shared" si="86"/>
        <v>0</v>
      </c>
      <c r="L155" s="118" t="str">
        <f t="shared" si="87"/>
        <v/>
      </c>
      <c r="M155" s="119" t="str">
        <f t="shared" si="88"/>
        <v/>
      </c>
      <c r="N155" s="120">
        <f t="shared" si="89"/>
        <v>0</v>
      </c>
      <c r="O155" s="119" t="e">
        <f>Table1[[#This Row],[Final Gross Profit]]-Table1[[#This Row],[Original Estimated Gr Profit %]]</f>
        <v>#VALUE!</v>
      </c>
      <c r="P155" s="119">
        <f t="shared" si="81"/>
        <v>0</v>
      </c>
      <c r="Q155" s="119" t="str">
        <f t="shared" si="82"/>
        <v/>
      </c>
      <c r="R155" s="34">
        <f t="shared" si="83"/>
        <v>0</v>
      </c>
      <c r="S155" s="24"/>
      <c r="T155" s="24"/>
      <c r="U155" s="124">
        <f t="shared" si="84"/>
        <v>0</v>
      </c>
      <c r="V155" s="125" t="str">
        <f t="shared" si="85"/>
        <v/>
      </c>
      <c r="W155" s="24"/>
      <c r="X155" s="24"/>
      <c r="Y155" s="24"/>
      <c r="Z155" s="25"/>
      <c r="AC155" s="99"/>
      <c r="AD155" s="99"/>
      <c r="AE155" s="99"/>
      <c r="AF155" s="100"/>
    </row>
    <row r="156" spans="1:42" ht="16.5" thickTop="1" thickBot="1">
      <c r="A156" s="28" t="s">
        <v>80</v>
      </c>
      <c r="B156" s="27">
        <f>SUM(B13:B155)</f>
        <v>0</v>
      </c>
      <c r="C156" s="8">
        <f>SUM(C13:C155)</f>
        <v>0</v>
      </c>
      <c r="D156" s="115">
        <f t="shared" ref="D156" si="90">B156+C156</f>
        <v>0</v>
      </c>
      <c r="E156" s="8">
        <f t="shared" ref="E156:J156" si="91">SUM(E13:E155)</f>
        <v>0</v>
      </c>
      <c r="F156" s="8">
        <f t="shared" si="91"/>
        <v>0</v>
      </c>
      <c r="G156" s="115">
        <f t="shared" ref="G156" si="92">E156+F156</f>
        <v>0</v>
      </c>
      <c r="H156" s="8">
        <f t="shared" si="91"/>
        <v>0</v>
      </c>
      <c r="I156" s="116">
        <f t="shared" ref="I156" si="93">G156-H156</f>
        <v>0</v>
      </c>
      <c r="J156" s="8">
        <f t="shared" si="91"/>
        <v>0</v>
      </c>
      <c r="K156" s="121">
        <f t="shared" ref="K156" si="94">H156+J156</f>
        <v>0</v>
      </c>
      <c r="L156" s="122" t="str">
        <f t="shared" ref="L156" si="95">IF(ISERROR((B156-E156)/B156),"",(B156-E156)/B156)</f>
        <v/>
      </c>
      <c r="M156" s="122" t="str">
        <f t="shared" ref="M156" si="96">IF(ISERROR((C156-F156)/C156),"",(C156-F156)/C156)</f>
        <v/>
      </c>
      <c r="N156" s="122">
        <f t="shared" ref="N156" si="97">IF(D156&lt;&gt;0,(D156-K156)/D156,0)</f>
        <v>0</v>
      </c>
      <c r="O156" s="122">
        <f t="shared" ref="O156" si="98">IF(G156&lt;&gt;0,1-K156/G156,)</f>
        <v>0</v>
      </c>
      <c r="P156" s="122">
        <f t="shared" ref="P156" si="99">IF(K156&lt;&gt;0,MIN(H156/K156,1),)</f>
        <v>0</v>
      </c>
      <c r="Q156" s="122" t="str">
        <f t="shared" ref="Q156" si="100">IF(ISERROR((G156-K156)/G156),"",(G156-K156)/G156)</f>
        <v/>
      </c>
      <c r="R156" s="123">
        <f t="shared" ref="R156" si="101">G156-K156</f>
        <v>0</v>
      </c>
      <c r="S156" s="9"/>
      <c r="T156" s="9"/>
      <c r="U156" s="126">
        <f t="shared" ref="U156" si="102">S156-T156</f>
        <v>0</v>
      </c>
      <c r="V156" s="127" t="str">
        <f t="shared" ref="V156" si="103">IFERROR(U156/S156,"")</f>
        <v/>
      </c>
      <c r="W156" s="9"/>
      <c r="X156" s="9"/>
      <c r="Y156" s="9"/>
      <c r="Z156" s="10"/>
      <c r="AC156" s="99"/>
      <c r="AD156" s="99"/>
      <c r="AE156" s="99"/>
      <c r="AF156" s="100"/>
    </row>
    <row r="157" spans="1:42" s="59" customFormat="1" ht="15" thickTop="1">
      <c r="J157" s="41"/>
      <c r="K157" s="41"/>
      <c r="P157" s="41"/>
      <c r="Q157" s="41"/>
      <c r="V157" s="109"/>
      <c r="AB157" s="36"/>
      <c r="AC157" s="99"/>
      <c r="AD157" s="99"/>
      <c r="AE157" s="99"/>
      <c r="AF157" s="100"/>
      <c r="AG157" s="36"/>
    </row>
    <row r="158" spans="1:42" s="59" customFormat="1">
      <c r="J158" s="110"/>
      <c r="K158" s="110"/>
      <c r="P158" s="110"/>
      <c r="Q158" s="110"/>
      <c r="AB158" s="36"/>
      <c r="AC158" s="99"/>
      <c r="AD158" s="99"/>
      <c r="AE158" s="99"/>
      <c r="AF158" s="100"/>
      <c r="AG158" s="36"/>
    </row>
    <row r="159" spans="1:42" s="59" customFormat="1">
      <c r="B159" s="36"/>
      <c r="C159" s="36"/>
      <c r="D159" s="36"/>
      <c r="E159" s="36"/>
      <c r="F159" s="36"/>
      <c r="G159" s="36"/>
      <c r="H159" s="36"/>
      <c r="I159" s="36"/>
      <c r="J159" s="111"/>
      <c r="K159" s="111"/>
      <c r="L159" s="36"/>
      <c r="M159" s="36"/>
      <c r="N159" s="36"/>
      <c r="O159" s="36"/>
      <c r="P159" s="111"/>
      <c r="Q159" s="111"/>
      <c r="R159" s="36"/>
      <c r="S159" s="36"/>
      <c r="T159" s="36"/>
      <c r="U159" s="36"/>
      <c r="V159" s="36"/>
      <c r="W159" s="36"/>
      <c r="X159" s="36"/>
      <c r="Y159" s="36"/>
      <c r="Z159" s="36"/>
      <c r="AB159" s="36"/>
      <c r="AC159" s="99"/>
      <c r="AD159" s="99"/>
      <c r="AE159" s="99"/>
      <c r="AF159" s="100"/>
      <c r="AG159" s="36"/>
    </row>
    <row r="160" spans="1:42">
      <c r="AC160" s="99"/>
      <c r="AD160" s="99"/>
      <c r="AE160" s="99"/>
      <c r="AF160" s="100"/>
      <c r="AI160" s="112"/>
      <c r="AN160" s="112"/>
    </row>
    <row r="161" spans="1:32" ht="15.5">
      <c r="A161" s="113"/>
      <c r="AC161" s="99"/>
      <c r="AD161" s="99"/>
      <c r="AE161" s="99"/>
      <c r="AF161" s="100"/>
    </row>
    <row r="162" spans="1:32">
      <c r="AC162" s="99"/>
      <c r="AD162" s="99"/>
      <c r="AE162" s="99"/>
      <c r="AF162" s="100"/>
    </row>
    <row r="163" spans="1:32">
      <c r="AC163" s="99"/>
      <c r="AD163" s="99"/>
      <c r="AE163" s="99"/>
      <c r="AF163" s="100"/>
    </row>
    <row r="164" spans="1:32">
      <c r="AC164" s="99"/>
      <c r="AD164" s="99"/>
      <c r="AE164" s="99"/>
      <c r="AF164" s="100"/>
    </row>
    <row r="165" spans="1:32">
      <c r="AC165" s="99"/>
      <c r="AD165" s="99"/>
      <c r="AE165" s="99"/>
      <c r="AF165" s="100"/>
    </row>
    <row r="166" spans="1:32">
      <c r="AC166" s="99"/>
      <c r="AD166" s="99"/>
      <c r="AE166" s="99"/>
      <c r="AF166" s="100"/>
    </row>
    <row r="167" spans="1:32">
      <c r="AC167" s="99"/>
      <c r="AD167" s="99"/>
      <c r="AE167" s="99"/>
      <c r="AF167" s="100"/>
    </row>
    <row r="168" spans="1:32">
      <c r="AC168" s="99"/>
      <c r="AD168" s="99"/>
      <c r="AE168" s="99"/>
      <c r="AF168" s="100"/>
    </row>
    <row r="169" spans="1:32">
      <c r="AC169" s="99"/>
      <c r="AD169" s="99"/>
      <c r="AE169" s="99"/>
      <c r="AF169" s="100"/>
    </row>
    <row r="170" spans="1:32">
      <c r="AC170" s="99"/>
      <c r="AD170" s="99"/>
      <c r="AE170" s="99"/>
      <c r="AF170" s="100"/>
    </row>
    <row r="171" spans="1:32">
      <c r="AC171" s="99"/>
      <c r="AD171" s="99"/>
      <c r="AE171" s="99"/>
      <c r="AF171" s="100"/>
    </row>
    <row r="172" spans="1:32">
      <c r="AC172" s="99"/>
      <c r="AD172" s="99"/>
      <c r="AE172" s="99"/>
      <c r="AF172" s="100"/>
    </row>
    <row r="173" spans="1:32">
      <c r="AC173" s="99"/>
      <c r="AD173" s="99"/>
      <c r="AE173" s="99"/>
      <c r="AF173" s="100"/>
    </row>
    <row r="174" spans="1:32">
      <c r="AC174" s="99"/>
      <c r="AD174" s="99"/>
      <c r="AE174" s="99"/>
      <c r="AF174" s="100"/>
    </row>
    <row r="175" spans="1:32">
      <c r="AC175" s="99"/>
      <c r="AD175" s="99"/>
      <c r="AE175" s="99"/>
      <c r="AF175" s="100"/>
    </row>
    <row r="176" spans="1:32">
      <c r="AC176" s="99"/>
      <c r="AD176" s="99"/>
      <c r="AE176" s="99"/>
      <c r="AF176" s="100"/>
    </row>
    <row r="177" spans="28:33">
      <c r="AC177" s="99"/>
      <c r="AD177" s="99"/>
      <c r="AE177" s="99"/>
      <c r="AF177" s="100"/>
    </row>
    <row r="178" spans="28:33">
      <c r="AC178" s="99"/>
      <c r="AD178" s="99"/>
      <c r="AE178" s="99"/>
      <c r="AF178" s="100"/>
    </row>
    <row r="179" spans="28:33">
      <c r="AC179" s="99"/>
      <c r="AD179" s="99"/>
      <c r="AE179" s="99"/>
      <c r="AF179" s="100"/>
    </row>
    <row r="180" spans="28:33">
      <c r="AC180" s="99"/>
      <c r="AD180" s="99"/>
      <c r="AE180" s="99"/>
      <c r="AF180" s="100"/>
    </row>
    <row r="181" spans="28:33">
      <c r="AC181" s="99"/>
      <c r="AD181" s="99"/>
      <c r="AE181" s="99"/>
      <c r="AF181" s="100"/>
    </row>
    <row r="182" spans="28:33">
      <c r="AC182" s="99"/>
      <c r="AD182" s="99"/>
      <c r="AE182" s="99"/>
      <c r="AF182" s="100"/>
    </row>
    <row r="183" spans="28:33">
      <c r="AC183" s="99"/>
      <c r="AD183" s="99"/>
      <c r="AE183" s="99"/>
      <c r="AF183" s="100"/>
    </row>
    <row r="184" spans="28:33">
      <c r="AC184" s="99"/>
      <c r="AD184" s="99"/>
      <c r="AE184" s="99"/>
      <c r="AF184" s="100"/>
      <c r="AG184" s="59"/>
    </row>
    <row r="185" spans="28:33">
      <c r="AC185" s="99"/>
      <c r="AD185" s="99"/>
      <c r="AE185" s="99"/>
      <c r="AF185" s="100"/>
      <c r="AG185" s="59"/>
    </row>
    <row r="186" spans="28:33">
      <c r="AG186" s="59"/>
    </row>
    <row r="188" spans="28:33">
      <c r="AB188" s="59"/>
      <c r="AC188" s="59"/>
      <c r="AD188" s="59"/>
      <c r="AE188" s="59"/>
      <c r="AF188" s="59"/>
    </row>
    <row r="189" spans="28:33">
      <c r="AB189" s="59"/>
      <c r="AC189" s="59"/>
      <c r="AD189" s="59"/>
      <c r="AE189" s="59" t="s">
        <v>77</v>
      </c>
      <c r="AF189" s="59"/>
    </row>
    <row r="190" spans="28:33">
      <c r="AB190" s="59"/>
      <c r="AC190" s="59"/>
      <c r="AD190" s="59"/>
      <c r="AE190" s="59"/>
      <c r="AF190" s="59"/>
    </row>
    <row r="191" spans="28:33">
      <c r="AC191" s="112"/>
      <c r="AD191" s="112"/>
    </row>
  </sheetData>
  <sheetProtection sheet="1" selectLockedCells="1"/>
  <mergeCells count="1">
    <mergeCell ref="E2:L2"/>
  </mergeCells>
  <phoneticPr fontId="5" type="noConversion"/>
  <conditionalFormatting sqref="V10">
    <cfRule type="cellIs" dxfId="1" priority="1" stopIfTrue="1" operator="lessThan">
      <formula>0</formula>
    </cfRule>
  </conditionalFormatting>
  <conditionalFormatting sqref="AC13:AD45 V13:V155 AI25:AI154 AN25:AN154 AC47:AD63 AC65:AD185">
    <cfRule type="cellIs" dxfId="0" priority="13" stopIfTrue="1" operator="lessThan">
      <formula>0</formula>
    </cfRule>
  </conditionalFormatting>
  <dataValidations count="4">
    <dataValidation type="list" allowBlank="1" showInputMessage="1" showErrorMessage="1" sqref="W14:W155" xr:uid="{00000000-0002-0000-0000-000000000000}">
      <formula1>LCList</formula1>
    </dataValidation>
    <dataValidation type="list" allowBlank="1" showInputMessage="1" showErrorMessage="1" sqref="X13:X155" xr:uid="{00000000-0002-0000-0000-000001000000}">
      <formula1>PMList</formula1>
    </dataValidation>
    <dataValidation type="list" allowBlank="1" showInputMessage="1" showErrorMessage="1" sqref="Y13:Y155" xr:uid="{00000000-0002-0000-0000-000002000000}">
      <formula1>SPList</formula1>
    </dataValidation>
    <dataValidation allowBlank="1" showInputMessage="1" showErrorMessage="1" errorTitle="Input Invalid" error="Please enter your Projected Company GP % (ex. 35%)" promptTitle="Projected Company GP% " prompt="Please enter your Projected Company GP % (ex. 35%)" sqref="B9" xr:uid="{8438C893-D72A-4479-A713-A1C8F9D3D106}"/>
  </dataValidations>
  <pageMargins left="0.25" right="0.25" top="0.75" bottom="0.75" header="0.3" footer="0.3"/>
  <pageSetup scale="23" fitToWidth="0" orientation="landscape" r:id="rId1"/>
  <colBreaks count="1" manualBreakCount="1">
    <brk id="20" max="155" man="1"/>
  </colBreaks>
  <ignoredErrors>
    <ignoredError sqref="O13" evalError="1"/>
  </ignoredErrors>
  <drawing r:id="rId2"/>
  <legacyDrawing r:id="rId3"/>
  <legacyDrawingHF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11754BE9-36A5-44CA-9C86-46AAEA9D4F32}">
          <x14:formula1>
            <xm:f>'Step 1. Employee List'!$B$3:$B$33</xm:f>
          </x14:formula1>
          <xm:sqref>W13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BAF1B-2FCC-4BD3-A900-9F1E968C6438}">
  <sheetPr codeName="Sheet8"/>
  <dimension ref="A1"/>
  <sheetViews>
    <sheetView zoomScale="70" zoomScaleNormal="70" workbookViewId="0">
      <selection activeCell="S45" sqref="S45"/>
    </sheetView>
  </sheetViews>
  <sheetFormatPr defaultRowHeight="14.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CDA74-0CDC-4F15-9BDC-89DED9217368}">
  <sheetPr codeName="Sheet9"/>
  <dimension ref="A3:F5"/>
  <sheetViews>
    <sheetView zoomScale="85" zoomScaleNormal="85" workbookViewId="0">
      <selection activeCell="F28" sqref="F28"/>
    </sheetView>
  </sheetViews>
  <sheetFormatPr defaultRowHeight="14.5"/>
  <cols>
    <col min="1" max="1" width="12.81640625" bestFit="1" customWidth="1"/>
    <col min="2" max="2" width="26.1796875" bestFit="1" customWidth="1"/>
    <col min="3" max="3" width="13.453125" bestFit="1" customWidth="1"/>
    <col min="4" max="4" width="16.1796875" bestFit="1" customWidth="1"/>
    <col min="5" max="5" width="11.453125" bestFit="1" customWidth="1"/>
    <col min="6" max="6" width="10.54296875" bestFit="1" customWidth="1"/>
    <col min="7" max="10" width="16.453125" bestFit="1" customWidth="1"/>
    <col min="11" max="11" width="11.453125" bestFit="1" customWidth="1"/>
  </cols>
  <sheetData>
    <row r="3" spans="1:6" s="19" customFormat="1">
      <c r="A3" s="7" t="s">
        <v>81</v>
      </c>
      <c r="B3" t="s">
        <v>82</v>
      </c>
      <c r="C3"/>
      <c r="D3"/>
      <c r="E3"/>
      <c r="F3"/>
    </row>
    <row r="4" spans="1:6">
      <c r="A4" s="26" t="s">
        <v>83</v>
      </c>
      <c r="B4">
        <v>0</v>
      </c>
    </row>
    <row r="5" spans="1:6">
      <c r="A5" s="26" t="s">
        <v>84</v>
      </c>
      <c r="B5">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7770825E0FBE4FB61A1468A8352467" ma:contentTypeVersion="11" ma:contentTypeDescription="Create a new document." ma:contentTypeScope="" ma:versionID="a037864c38d045f31b6deade68477b71">
  <xsd:schema xmlns:xsd="http://www.w3.org/2001/XMLSchema" xmlns:xs="http://www.w3.org/2001/XMLSchema" xmlns:p="http://schemas.microsoft.com/office/2006/metadata/properties" xmlns:ns3="5834e5ab-12a7-41f5-b909-f3b23ae400c3" xmlns:ns4="cf0742d7-3c63-466a-899a-431f804c994e" targetNamespace="http://schemas.microsoft.com/office/2006/metadata/properties" ma:root="true" ma:fieldsID="114d8cf27de1f26c9fff7cef45cfa9c0" ns3:_="" ns4:_="">
    <xsd:import namespace="5834e5ab-12a7-41f5-b909-f3b23ae400c3"/>
    <xsd:import namespace="cf0742d7-3c63-466a-899a-431f804c99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4e5ab-12a7-41f5-b909-f3b23ae400c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742d7-3c63-466a-899a-431f804c99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cf0742d7-3c63-466a-899a-431f804c99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B994F6-D6DB-4A64-8D7E-47F65A03E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4e5ab-12a7-41f5-b909-f3b23ae400c3"/>
    <ds:schemaRef ds:uri="cf0742d7-3c63-466a-899a-431f804c9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35591D-58C8-41CF-B699-43486EE86473}">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5834e5ab-12a7-41f5-b909-f3b23ae400c3"/>
    <ds:schemaRef ds:uri="http://schemas.microsoft.com/office/infopath/2007/PartnerControls"/>
    <ds:schemaRef ds:uri="cf0742d7-3c63-466a-899a-431f804c994e"/>
    <ds:schemaRef ds:uri="http://purl.org/dc/dcmitype/"/>
  </ds:schemaRefs>
</ds:datastoreItem>
</file>

<file path=customXml/itemProps3.xml><?xml version="1.0" encoding="utf-8"?>
<ds:datastoreItem xmlns:ds="http://schemas.openxmlformats.org/officeDocument/2006/customXml" ds:itemID="{C6D89DE7-A6D3-422B-A07A-42013EEA37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Step 1. Employee List</vt:lpstr>
      <vt:lpstr>Data</vt:lpstr>
      <vt:lpstr>CHART</vt:lpstr>
      <vt:lpstr>Summary NEW</vt:lpstr>
      <vt:lpstr>LC_PM_List</vt:lpstr>
      <vt:lpstr>LCList</vt:lpstr>
      <vt:lpstr>PMList</vt:lpstr>
      <vt:lpstr>Data!Print_Area</vt:lpstr>
      <vt:lpstr>Data!Print_Titles</vt:lpstr>
      <vt:lpstr>SPList</vt:lpstr>
    </vt:vector>
  </TitlesOfParts>
  <Manager/>
  <Company>FalCon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Faller</dc:creator>
  <cp:keywords/>
  <dc:description/>
  <cp:lastModifiedBy>EJ</cp:lastModifiedBy>
  <cp:revision/>
  <dcterms:created xsi:type="dcterms:W3CDTF">2012-02-03T17:50:43Z</dcterms:created>
  <dcterms:modified xsi:type="dcterms:W3CDTF">2024-01-25T13:37:18Z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0x010100B07770825E0FBE4FB61A1468A8352467</vt:lpwstr>
  </property>
</Properties>
</file>